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Operations\M&amp;R\Gas quality\GQ 2021\"/>
    </mc:Choice>
  </mc:AlternateContent>
  <xr:revisionPtr revIDLastSave="0" documentId="13_ncr:1_{A9654BC7-CAB7-430C-8D94-ECAB1E64C80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pp7-B - Form B" sheetId="3" r:id="rId1"/>
    <sheet name="App7-B - Form C" sheetId="4" r:id="rId2"/>
    <sheet name="StLawGate-TCPL" sheetId="5" r:id="rId3"/>
    <sheet name="SLG Report " sheetId="8" r:id="rId4"/>
  </sheets>
  <definedNames>
    <definedName name="_xlnm.Print_Area" localSheetId="3">'SLG Report '!$A$1:$AC$37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3" l="1"/>
  <c r="C43" i="3" s="1"/>
  <c r="D43" i="3"/>
  <c r="E43" i="3"/>
  <c r="G43" i="3"/>
  <c r="H43" i="3"/>
  <c r="K43" i="3"/>
  <c r="B41" i="3"/>
  <c r="B42" i="3"/>
  <c r="D42" i="3"/>
  <c r="E42" i="3"/>
  <c r="L43" i="3" l="1"/>
  <c r="J43" i="3"/>
  <c r="B38" i="3" l="1"/>
  <c r="D32" i="3"/>
  <c r="D33" i="3"/>
  <c r="D34" i="3"/>
  <c r="D35" i="3"/>
  <c r="D36" i="3"/>
  <c r="D37" i="3"/>
  <c r="D38" i="3"/>
  <c r="D39" i="3"/>
  <c r="D40" i="3"/>
  <c r="D41" i="3"/>
  <c r="E30" i="3"/>
  <c r="E31" i="3"/>
  <c r="E32" i="3"/>
  <c r="E33" i="3"/>
  <c r="E34" i="3"/>
  <c r="E35" i="3"/>
  <c r="E36" i="3"/>
  <c r="E37" i="3"/>
  <c r="E38" i="3"/>
  <c r="E39" i="3"/>
  <c r="E40" i="3"/>
  <c r="E41" i="3"/>
  <c r="H31" i="3"/>
  <c r="D31" i="3"/>
  <c r="H16" i="3" l="1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2" i="3"/>
  <c r="H33" i="3"/>
  <c r="H34" i="3"/>
  <c r="H35" i="3"/>
  <c r="H36" i="3"/>
  <c r="H37" i="3"/>
  <c r="H38" i="3"/>
  <c r="H39" i="3"/>
  <c r="H40" i="3"/>
  <c r="H41" i="3"/>
  <c r="H42" i="3"/>
  <c r="H15" i="3"/>
  <c r="H14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15" i="3"/>
  <c r="D14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5" i="3"/>
  <c r="E14" i="3"/>
  <c r="B39" i="3" l="1"/>
  <c r="C39" i="3" s="1"/>
  <c r="G39" i="3"/>
  <c r="B40" i="3"/>
  <c r="C40" i="3" s="1"/>
  <c r="G40" i="3"/>
  <c r="C41" i="3"/>
  <c r="G41" i="3"/>
  <c r="C42" i="3"/>
  <c r="G42" i="3"/>
  <c r="C38" i="3" l="1"/>
  <c r="K38" i="3"/>
  <c r="G38" i="3"/>
  <c r="L39" i="3"/>
  <c r="K39" i="3"/>
  <c r="K40" i="3"/>
  <c r="K41" i="3"/>
  <c r="K42" i="3"/>
  <c r="J42" i="3" l="1"/>
  <c r="J39" i="3"/>
  <c r="J40" i="3"/>
  <c r="L40" i="3"/>
  <c r="J41" i="3"/>
  <c r="L41" i="3"/>
  <c r="L38" i="3"/>
  <c r="J38" i="3"/>
  <c r="L42" i="3"/>
  <c r="B36" i="3" l="1"/>
  <c r="B37" i="3"/>
  <c r="U37" i="8" l="1"/>
  <c r="AC37" i="8"/>
  <c r="AB37" i="8"/>
  <c r="AA37" i="8"/>
  <c r="Z37" i="8"/>
  <c r="Y37" i="8"/>
  <c r="X37" i="8"/>
  <c r="D37" i="8"/>
  <c r="E37" i="8"/>
  <c r="V37" i="8"/>
  <c r="W37" i="8"/>
  <c r="G30" i="3" l="1"/>
  <c r="G29" i="3"/>
  <c r="G28" i="3"/>
  <c r="G27" i="3"/>
  <c r="B27" i="3" l="1"/>
  <c r="B28" i="3"/>
  <c r="B29" i="3"/>
  <c r="B30" i="3"/>
  <c r="G16" i="3" l="1"/>
  <c r="G17" i="3"/>
  <c r="G18" i="3"/>
  <c r="G19" i="3"/>
  <c r="G20" i="3"/>
  <c r="G21" i="3"/>
  <c r="G22" i="3"/>
  <c r="G23" i="3"/>
  <c r="G24" i="3"/>
  <c r="G25" i="3"/>
  <c r="G26" i="3"/>
  <c r="G31" i="3"/>
  <c r="G32" i="3"/>
  <c r="G33" i="3"/>
  <c r="G34" i="3"/>
  <c r="G35" i="3"/>
  <c r="G36" i="3"/>
  <c r="G37" i="3"/>
  <c r="B17" i="3"/>
  <c r="B18" i="3"/>
  <c r="B19" i="3"/>
  <c r="B20" i="3"/>
  <c r="B21" i="3"/>
  <c r="B22" i="3"/>
  <c r="B23" i="3"/>
  <c r="B24" i="3"/>
  <c r="B25" i="3"/>
  <c r="B26" i="3"/>
  <c r="B31" i="3"/>
  <c r="B32" i="3"/>
  <c r="B33" i="3"/>
  <c r="B34" i="3"/>
  <c r="B35" i="3"/>
  <c r="B16" i="3"/>
  <c r="C35" i="3" l="1"/>
  <c r="C36" i="3"/>
  <c r="C37" i="3"/>
  <c r="C31" i="3"/>
  <c r="C32" i="3"/>
  <c r="C33" i="3"/>
  <c r="C34" i="3"/>
  <c r="C29" i="3"/>
  <c r="C30" i="3"/>
  <c r="C25" i="3"/>
  <c r="C26" i="3"/>
  <c r="C27" i="3"/>
  <c r="C28" i="3"/>
  <c r="C23" i="3"/>
  <c r="C24" i="3"/>
  <c r="C21" i="3"/>
  <c r="C22" i="3"/>
  <c r="C17" i="3"/>
  <c r="C18" i="3"/>
  <c r="C19" i="3"/>
  <c r="C20" i="3"/>
  <c r="B15" i="3"/>
  <c r="C15" i="3" s="1"/>
  <c r="C16" i="3"/>
  <c r="B14" i="3"/>
  <c r="C14" i="3" s="1"/>
  <c r="K14" i="3"/>
  <c r="G14" i="3"/>
  <c r="G15" i="3"/>
  <c r="K15" i="3"/>
  <c r="K16" i="3"/>
  <c r="K17" i="3"/>
  <c r="K18" i="3"/>
  <c r="K20" i="3"/>
  <c r="K21" i="3"/>
  <c r="K22" i="3"/>
  <c r="K23" i="3"/>
  <c r="K26" i="3"/>
  <c r="K29" i="3"/>
  <c r="K30" i="3"/>
  <c r="K31" i="3"/>
  <c r="K32" i="3"/>
  <c r="K33" i="3"/>
  <c r="K34" i="3"/>
  <c r="K36" i="3"/>
  <c r="K37" i="3"/>
  <c r="F50" i="3"/>
  <c r="I50" i="3"/>
  <c r="F51" i="3"/>
  <c r="I51" i="3"/>
  <c r="F52" i="3"/>
  <c r="I52" i="3"/>
  <c r="L37" i="3" l="1"/>
  <c r="L34" i="3"/>
  <c r="H52" i="3"/>
  <c r="K27" i="3"/>
  <c r="J32" i="3"/>
  <c r="J26" i="3"/>
  <c r="L30" i="3"/>
  <c r="L22" i="3"/>
  <c r="J22" i="3"/>
  <c r="J18" i="3"/>
  <c r="J16" i="3"/>
  <c r="J28" i="3"/>
  <c r="B51" i="3"/>
  <c r="J35" i="3"/>
  <c r="J24" i="3"/>
  <c r="J20" i="3"/>
  <c r="K25" i="3"/>
  <c r="B50" i="3"/>
  <c r="H51" i="3"/>
  <c r="K28" i="3"/>
  <c r="D51" i="3"/>
  <c r="L25" i="3"/>
  <c r="L26" i="3"/>
  <c r="K24" i="3"/>
  <c r="D52" i="3"/>
  <c r="K35" i="3"/>
  <c r="D50" i="3"/>
  <c r="H50" i="3"/>
  <c r="K19" i="3"/>
  <c r="L16" i="3"/>
  <c r="G51" i="3"/>
  <c r="L15" i="3"/>
  <c r="J14" i="3"/>
  <c r="L14" i="3"/>
  <c r="J17" i="3"/>
  <c r="L17" i="3"/>
  <c r="G50" i="3"/>
  <c r="B52" i="3"/>
  <c r="L18" i="3"/>
  <c r="J15" i="3"/>
  <c r="J25" i="3"/>
  <c r="L36" i="3"/>
  <c r="J36" i="3"/>
  <c r="G52" i="3"/>
  <c r="J33" i="3"/>
  <c r="L33" i="3"/>
  <c r="J31" i="3"/>
  <c r="L31" i="3"/>
  <c r="J30" i="3"/>
  <c r="L29" i="3"/>
  <c r="J29" i="3"/>
  <c r="L27" i="3"/>
  <c r="J27" i="3"/>
  <c r="L19" i="3"/>
  <c r="C50" i="3"/>
  <c r="C52" i="3"/>
  <c r="J19" i="3"/>
  <c r="C51" i="3"/>
  <c r="J21" i="3"/>
  <c r="L21" i="3"/>
  <c r="L23" i="3"/>
  <c r="J23" i="3"/>
  <c r="L20" i="3"/>
  <c r="L28" i="3"/>
  <c r="L32" i="3"/>
  <c r="L35" i="3"/>
  <c r="L24" i="3"/>
  <c r="J34" i="3"/>
  <c r="J37" i="3"/>
  <c r="E50" i="3" l="1"/>
  <c r="E52" i="3"/>
  <c r="E5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Preferred Customer</author>
  </authors>
  <commentList>
    <comment ref="N3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Methane</t>
        </r>
      </text>
    </comment>
    <comment ref="O3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Ethane</t>
        </r>
      </text>
    </comment>
    <comment ref="I36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Propane</t>
        </r>
      </text>
    </comment>
    <comment ref="J36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Iso-Butane</t>
        </r>
      </text>
    </comment>
    <comment ref="K36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N-Butane</t>
        </r>
      </text>
    </comment>
    <comment ref="L36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Add Pentanes</t>
        </r>
      </text>
    </comment>
    <comment ref="M36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Hexane</t>
        </r>
      </text>
    </comment>
  </commentList>
</comments>
</file>

<file path=xl/sharedStrings.xml><?xml version="1.0" encoding="utf-8"?>
<sst xmlns="http://schemas.openxmlformats.org/spreadsheetml/2006/main" count="334" uniqueCount="167">
  <si>
    <t>HV</t>
  </si>
  <si>
    <t>Delta</t>
  </si>
  <si>
    <t>TCPL/IGTS</t>
  </si>
  <si>
    <t>Wet BTU/cf</t>
  </si>
  <si>
    <t>Rel. Dens.</t>
  </si>
  <si>
    <t>CO2</t>
  </si>
  <si>
    <t>H2S</t>
  </si>
  <si>
    <t>N2</t>
  </si>
  <si>
    <t>Methane</t>
  </si>
  <si>
    <t>Ethane</t>
  </si>
  <si>
    <t>Propane</t>
  </si>
  <si>
    <t>Unorm. Total</t>
  </si>
  <si>
    <t>Averages</t>
  </si>
  <si>
    <t>APPENDIX 7-B</t>
  </si>
  <si>
    <t>MONTHLY GAS QUALITY REPORT</t>
  </si>
  <si>
    <t>COMPANY</t>
  </si>
  <si>
    <t>STATIONS</t>
  </si>
  <si>
    <t>GAS TYPES</t>
  </si>
  <si>
    <t>St. Lawrence Gas Co., Inc.</t>
  </si>
  <si>
    <t>Natural Gas</t>
  </si>
  <si>
    <t>FOR THE MONTH OF:</t>
  </si>
  <si>
    <t>WHERE OBTAINED:</t>
  </si>
  <si>
    <t>Average Heating Value</t>
  </si>
  <si>
    <r>
      <t>MJ/m</t>
    </r>
    <r>
      <rPr>
        <vertAlign val="superscript"/>
        <sz val="8"/>
        <rFont val="Arial"/>
        <family val="2"/>
      </rPr>
      <t>3</t>
    </r>
  </si>
  <si>
    <r>
      <t>Btu/ft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dry</t>
    </r>
  </si>
  <si>
    <r>
      <t>Btu/ft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wet</t>
    </r>
  </si>
  <si>
    <t>STATION</t>
  </si>
  <si>
    <t>D148</t>
  </si>
  <si>
    <t>VALVE "A"</t>
  </si>
  <si>
    <t>SHELTON</t>
  </si>
  <si>
    <t>Average Specific Gravity (Air=1)</t>
  </si>
  <si>
    <t>DATE</t>
  </si>
  <si>
    <t>Average</t>
  </si>
  <si>
    <t>Min.</t>
  </si>
  <si>
    <t>Max.</t>
  </si>
  <si>
    <t>Recording Calorimeter Calibration</t>
  </si>
  <si>
    <t>Before Adjustment (BTU/Cf)</t>
  </si>
  <si>
    <t>After Adjustment (BTU/Cf)</t>
  </si>
  <si>
    <t>Date</t>
  </si>
  <si>
    <t>Station</t>
  </si>
  <si>
    <t>Method</t>
  </si>
  <si>
    <t>Standard</t>
  </si>
  <si>
    <t>Recording Calorimeter</t>
  </si>
  <si>
    <t>Error</t>
  </si>
  <si>
    <t>Gas Type</t>
  </si>
  <si>
    <t>Where Obtained</t>
  </si>
  <si>
    <t>Date Sampled</t>
  </si>
  <si>
    <t>Date Tested</t>
  </si>
  <si>
    <r>
      <t>Result (gms/Ccf or mg/m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</si>
  <si>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Natural</t>
  </si>
  <si>
    <t>Total Sulfur Determination</t>
  </si>
  <si>
    <t>Valve "A"</t>
  </si>
  <si>
    <t>Automatic Daily Calibration to Known Standard</t>
  </si>
  <si>
    <t>Ammonia Determination</t>
  </si>
  <si>
    <t>Hydrogen Sulfide Determination</t>
  </si>
  <si>
    <t>Specific Gravity (Relative Density) Equipment Calibration</t>
  </si>
  <si>
    <t>If any instance of non-compliance and/or emergency relevant to Rules 100 through 180 fo the PSC Gas Code occurred during the month, submit details on a separate sheet of paper.</t>
  </si>
  <si>
    <t>Signed:</t>
  </si>
  <si>
    <t>Title:</t>
  </si>
  <si>
    <t>Date:</t>
  </si>
  <si>
    <t>Supervisor Measurement, Regulation &amp; Corrosion</t>
  </si>
  <si>
    <t>Sampled</t>
  </si>
  <si>
    <t>Tested</t>
  </si>
  <si>
    <t>Where</t>
  </si>
  <si>
    <r>
      <t>CO</t>
    </r>
    <r>
      <rPr>
        <vertAlign val="subscript"/>
        <sz val="8"/>
        <rFont val="Arial"/>
        <family val="2"/>
      </rPr>
      <t>2</t>
    </r>
  </si>
  <si>
    <t>III</t>
  </si>
  <si>
    <r>
      <t>O</t>
    </r>
    <r>
      <rPr>
        <vertAlign val="subscript"/>
        <sz val="8"/>
        <rFont val="Arial"/>
        <family val="2"/>
      </rPr>
      <t>2</t>
    </r>
  </si>
  <si>
    <t>CO</t>
  </si>
  <si>
    <r>
      <t>H</t>
    </r>
    <r>
      <rPr>
        <vertAlign val="subscript"/>
        <sz val="8"/>
        <rFont val="Arial"/>
        <family val="2"/>
      </rPr>
      <t>2</t>
    </r>
  </si>
  <si>
    <r>
      <t>CH</t>
    </r>
    <r>
      <rPr>
        <vertAlign val="subscript"/>
        <sz val="8"/>
        <rFont val="Arial"/>
        <family val="2"/>
      </rPr>
      <t>4</t>
    </r>
  </si>
  <si>
    <r>
      <t>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</si>
  <si>
    <r>
      <t>I-C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</si>
  <si>
    <t>Chrmtgrph</t>
  </si>
  <si>
    <r>
      <t>N-C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</si>
  <si>
    <r>
      <t>N &amp; I - C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12</t>
    </r>
  </si>
  <si>
    <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14</t>
    </r>
  </si>
  <si>
    <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16</t>
    </r>
  </si>
  <si>
    <r>
      <t>N</t>
    </r>
    <r>
      <rPr>
        <vertAlign val="subscript"/>
        <sz val="8"/>
        <rFont val="Arial"/>
        <family val="2"/>
      </rPr>
      <t>2</t>
    </r>
  </si>
  <si>
    <t>Daily</t>
  </si>
  <si>
    <t>% Dry Analysis</t>
  </si>
  <si>
    <t>Manager Engineering Materials Evaluation Centre</t>
  </si>
  <si>
    <r>
      <t xml:space="preserve">Did the daily tests indicate that hydrogen sulfide was absent throughout the entire month at each stations?  </t>
    </r>
    <r>
      <rPr>
        <sz val="8"/>
        <rFont val="Wingdings 2"/>
        <family val="1"/>
        <charset val="2"/>
      </rPr>
      <t>¢</t>
    </r>
    <r>
      <rPr>
        <sz val="8"/>
        <rFont val="Arial"/>
        <family val="2"/>
      </rPr>
      <t xml:space="preserve"> Yes   </t>
    </r>
    <r>
      <rPr>
        <sz val="8"/>
        <rFont val="Wingdings 2"/>
        <family val="1"/>
        <charset val="2"/>
      </rPr>
      <t>£</t>
    </r>
    <r>
      <rPr>
        <sz val="8"/>
        <rFont val="Arial"/>
        <family val="2"/>
      </rPr>
      <t xml:space="preserve"> No   (see details on SLG Report tab) - Valve "A" only</t>
    </r>
  </si>
  <si>
    <t>Before Adjustment (Air = 1)</t>
  </si>
  <si>
    <t>After Adjustment (Air = 1)</t>
  </si>
  <si>
    <t>Sp Gravity Equipment</t>
  </si>
  <si>
    <t>Automatic</t>
  </si>
  <si>
    <t>Acme Gravity Balance</t>
  </si>
  <si>
    <t>STATE OF NEW YORK PUBLIC SERVICE COMMISSION</t>
  </si>
  <si>
    <t>MONTHLY GAS QUALITY REPORT - NEW YORK STATE PUBLIC SERVICE COMMISSION</t>
  </si>
  <si>
    <t>Shelton</t>
  </si>
  <si>
    <t>igts_gq1</t>
  </si>
  <si>
    <t>not spec'd</t>
  </si>
  <si>
    <t>monthly ave</t>
  </si>
  <si>
    <t>Volume/Energy/Composition Report</t>
  </si>
  <si>
    <t>Volume in E+03M3 at 101.325 kPa 15 DegC</t>
  </si>
  <si>
    <t>As Of:</t>
  </si>
  <si>
    <t>Stn No</t>
  </si>
  <si>
    <t>GasDay</t>
  </si>
  <si>
    <t>Egy</t>
  </si>
  <si>
    <t>Vol</t>
  </si>
  <si>
    <t>Press</t>
  </si>
  <si>
    <t>Temp</t>
  </si>
  <si>
    <t>Accpt</t>
  </si>
  <si>
    <t>SG</t>
  </si>
  <si>
    <t>C1</t>
  </si>
  <si>
    <t>C2</t>
  </si>
  <si>
    <t>C3</t>
  </si>
  <si>
    <t>NC4</t>
  </si>
  <si>
    <t>IC4</t>
  </si>
  <si>
    <t>NC5</t>
  </si>
  <si>
    <t>IC5</t>
  </si>
  <si>
    <t>NC6</t>
  </si>
  <si>
    <t>NC7</t>
  </si>
  <si>
    <t>NC8</t>
  </si>
  <si>
    <t>HE</t>
  </si>
  <si>
    <t>Stn Name</t>
  </si>
  <si>
    <t>GJ</t>
  </si>
  <si>
    <t>E3M3</t>
  </si>
  <si>
    <t>kPa</t>
  </si>
  <si>
    <t>C</t>
  </si>
  <si>
    <t>%</t>
  </si>
  <si>
    <t>MJ/M3</t>
  </si>
  <si>
    <t>methane</t>
  </si>
  <si>
    <t>ethane</t>
  </si>
  <si>
    <t>propane</t>
  </si>
  <si>
    <t>n-butane</t>
  </si>
  <si>
    <t>i-butane</t>
  </si>
  <si>
    <t>n-pentane</t>
  </si>
  <si>
    <t>i-pentane</t>
  </si>
  <si>
    <t>hexane</t>
  </si>
  <si>
    <t>c6+</t>
  </si>
  <si>
    <t>carb-diox</t>
  </si>
  <si>
    <t>nitrogen</t>
  </si>
  <si>
    <t>energy</t>
  </si>
  <si>
    <t>St Law Gt</t>
  </si>
  <si>
    <t>TCPL/SLG</t>
  </si>
  <si>
    <t>IGTS/SLG</t>
  </si>
  <si>
    <t>SEE StLawGate-TCPL REPORT (DAILY ANALYSIS)</t>
  </si>
  <si>
    <t>SEE SLG REPORT (DAILY ANALYSIS)</t>
  </si>
  <si>
    <r>
      <t xml:space="preserve">TCPL - St. Lawrence Gate, Canada / </t>
    </r>
    <r>
      <rPr>
        <b/>
        <sz val="8"/>
        <rFont val="Arial"/>
        <family val="2"/>
      </rPr>
      <t>SLG - Valve "A", Massena, NY</t>
    </r>
    <r>
      <rPr>
        <sz val="8"/>
        <rFont val="Arial"/>
        <family val="2"/>
      </rPr>
      <t xml:space="preserve"> /  IGTS - Shelton, CT </t>
    </r>
  </si>
  <si>
    <r>
      <t>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</si>
  <si>
    <t>daily ave.</t>
  </si>
  <si>
    <t>SLG Valve A Stream 1</t>
  </si>
  <si>
    <t>C6+</t>
  </si>
  <si>
    <t xml:space="preserve"> </t>
  </si>
  <si>
    <t>Device ID</t>
  </si>
  <si>
    <t>Time Stamp</t>
  </si>
  <si>
    <t>Daily Period</t>
  </si>
  <si>
    <t>BTU/scf</t>
  </si>
  <si>
    <t>Compressibility</t>
  </si>
  <si>
    <t>Superior Wobbe</t>
  </si>
  <si>
    <t>Normal Density</t>
  </si>
  <si>
    <t>Dry BTU</t>
  </si>
  <si>
    <t>GPM</t>
  </si>
  <si>
    <t>Ethylene</t>
  </si>
  <si>
    <t>Isobutane</t>
  </si>
  <si>
    <t>Neopentane</t>
  </si>
  <si>
    <t>Isopentane</t>
  </si>
  <si>
    <t>Heaxane</t>
  </si>
  <si>
    <t>Heptane</t>
  </si>
  <si>
    <t>Octane</t>
  </si>
  <si>
    <t>Nonane</t>
  </si>
  <si>
    <t>ABB</t>
  </si>
  <si>
    <t>NGC8206</t>
  </si>
  <si>
    <t xml:space="preserve">STREAM 1  </t>
  </si>
  <si>
    <t>St. Lawrence</t>
  </si>
  <si>
    <t>2.26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</si>
</sst>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Wingdings 2"/>
      <family val="1"/>
      <charset val="2"/>
    </font>
    <font>
      <vertAlign val="sub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51" applyNumberFormat="0" applyAlignment="0" applyProtection="0"/>
    <xf numFmtId="0" fontId="18" fillId="29" borderId="52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53" applyNumberFormat="0" applyFill="0" applyAlignment="0" applyProtection="0"/>
    <xf numFmtId="0" fontId="22" fillId="0" borderId="54" applyNumberFormat="0" applyFill="0" applyAlignment="0" applyProtection="0"/>
    <xf numFmtId="0" fontId="23" fillId="0" borderId="55" applyNumberFormat="0" applyFill="0" applyAlignment="0" applyProtection="0"/>
    <xf numFmtId="0" fontId="23" fillId="0" borderId="0" applyNumberFormat="0" applyFill="0" applyBorder="0" applyAlignment="0" applyProtection="0"/>
    <xf numFmtId="0" fontId="24" fillId="31" borderId="51" applyNumberFormat="0" applyAlignment="0" applyProtection="0"/>
    <xf numFmtId="0" fontId="25" fillId="0" borderId="56" applyNumberFormat="0" applyFill="0" applyAlignment="0" applyProtection="0"/>
    <xf numFmtId="0" fontId="26" fillId="32" borderId="0" applyNumberFormat="0" applyBorder="0" applyAlignment="0" applyProtection="0"/>
    <xf numFmtId="0" fontId="14" fillId="0" borderId="0"/>
    <xf numFmtId="0" fontId="13" fillId="33" borderId="57" applyNumberFormat="0" applyFont="0" applyAlignment="0" applyProtection="0"/>
    <xf numFmtId="0" fontId="27" fillId="28" borderId="58" applyNumberFormat="0" applyAlignment="0" applyProtection="0"/>
    <xf numFmtId="0" fontId="28" fillId="0" borderId="0" applyNumberFormat="0" applyFill="0" applyBorder="0" applyAlignment="0" applyProtection="0"/>
    <xf numFmtId="0" fontId="29" fillId="0" borderId="59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2" fillId="33" borderId="5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32" fillId="32" borderId="0" applyNumberFormat="0" applyBorder="0" applyAlignment="0" applyProtection="0"/>
    <xf numFmtId="0" fontId="1" fillId="33" borderId="5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22" fontId="0" fillId="0" borderId="0" xfId="0" applyNumberFormat="1" applyAlignment="1">
      <alignment horizontal="center"/>
    </xf>
    <xf numFmtId="22" fontId="3" fillId="0" borderId="0" xfId="0" applyNumberFormat="1" applyFont="1"/>
    <xf numFmtId="0" fontId="3" fillId="0" borderId="0" xfId="0" applyFont="1"/>
    <xf numFmtId="0" fontId="3" fillId="0" borderId="12" xfId="0" applyFont="1" applyBorder="1"/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left"/>
    </xf>
    <xf numFmtId="2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164" fontId="3" fillId="0" borderId="1" xfId="0" applyNumberFormat="1" applyFont="1" applyBorder="1"/>
    <xf numFmtId="165" fontId="3" fillId="0" borderId="1" xfId="0" applyNumberFormat="1" applyFont="1" applyBorder="1"/>
    <xf numFmtId="2" fontId="3" fillId="0" borderId="1" xfId="0" applyNumberFormat="1" applyFont="1" applyBorder="1"/>
    <xf numFmtId="0" fontId="0" fillId="0" borderId="12" xfId="0" applyBorder="1"/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2" fontId="3" fillId="0" borderId="7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2" fontId="3" fillId="0" borderId="14" xfId="0" applyNumberFormat="1" applyFont="1" applyBorder="1"/>
    <xf numFmtId="0" fontId="3" fillId="0" borderId="15" xfId="0" applyFont="1" applyBorder="1"/>
    <xf numFmtId="0" fontId="3" fillId="0" borderId="16" xfId="0" applyFont="1" applyBorder="1"/>
    <xf numFmtId="1" fontId="3" fillId="0" borderId="2" xfId="0" applyNumberFormat="1" applyFont="1" applyBorder="1" applyAlignment="1">
      <alignment horizontal="right"/>
    </xf>
    <xf numFmtId="165" fontId="3" fillId="0" borderId="3" xfId="0" applyNumberFormat="1" applyFont="1" applyBorder="1"/>
    <xf numFmtId="0" fontId="8" fillId="0" borderId="8" xfId="0" applyFont="1" applyBorder="1" applyAlignment="1">
      <alignment horizontal="center"/>
    </xf>
    <xf numFmtId="17" fontId="3" fillId="0" borderId="12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7" xfId="0" applyFont="1" applyBorder="1"/>
    <xf numFmtId="0" fontId="0" fillId="0" borderId="17" xfId="0" applyBorder="1"/>
    <xf numFmtId="0" fontId="3" fillId="0" borderId="2" xfId="0" applyFont="1" applyBorder="1" applyAlignment="1">
      <alignment wrapText="1"/>
    </xf>
    <xf numFmtId="0" fontId="3" fillId="0" borderId="18" xfId="0" applyFont="1" applyBorder="1"/>
    <xf numFmtId="0" fontId="3" fillId="0" borderId="19" xfId="0" applyFont="1" applyBorder="1"/>
    <xf numFmtId="0" fontId="0" fillId="0" borderId="19" xfId="0" applyBorder="1"/>
    <xf numFmtId="0" fontId="0" fillId="0" borderId="20" xfId="0" applyBorder="1"/>
    <xf numFmtId="0" fontId="3" fillId="0" borderId="2" xfId="0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22" xfId="0" applyBorder="1"/>
    <xf numFmtId="0" fontId="0" fillId="0" borderId="23" xfId="0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0" fillId="0" borderId="28" xfId="0" applyBorder="1"/>
    <xf numFmtId="0" fontId="0" fillId="0" borderId="29" xfId="0" applyBorder="1"/>
    <xf numFmtId="0" fontId="3" fillId="0" borderId="30" xfId="0" applyFont="1" applyBorder="1"/>
    <xf numFmtId="0" fontId="0" fillId="0" borderId="31" xfId="0" applyBorder="1"/>
    <xf numFmtId="0" fontId="3" fillId="0" borderId="32" xfId="0" applyFont="1" applyBorder="1"/>
    <xf numFmtId="0" fontId="0" fillId="0" borderId="33" xfId="0" applyBorder="1"/>
    <xf numFmtId="0" fontId="3" fillId="0" borderId="34" xfId="0" applyFont="1" applyBorder="1"/>
    <xf numFmtId="0" fontId="0" fillId="0" borderId="35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36" xfId="0" applyFont="1" applyBorder="1"/>
    <xf numFmtId="0" fontId="3" fillId="0" borderId="37" xfId="0" applyFont="1" applyBorder="1"/>
    <xf numFmtId="0" fontId="0" fillId="0" borderId="37" xfId="0" applyBorder="1"/>
    <xf numFmtId="0" fontId="0" fillId="0" borderId="38" xfId="0" applyBorder="1"/>
    <xf numFmtId="14" fontId="3" fillId="0" borderId="22" xfId="0" applyNumberFormat="1" applyFont="1" applyBorder="1"/>
    <xf numFmtId="0" fontId="8" fillId="0" borderId="1" xfId="0" applyFont="1" applyBorder="1"/>
    <xf numFmtId="0" fontId="8" fillId="0" borderId="3" xfId="0" applyFont="1" applyBorder="1"/>
    <xf numFmtId="0" fontId="8" fillId="0" borderId="25" xfId="0" applyFont="1" applyBorder="1"/>
    <xf numFmtId="0" fontId="8" fillId="0" borderId="26" xfId="0" applyFont="1" applyBorder="1"/>
    <xf numFmtId="165" fontId="6" fillId="0" borderId="1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right"/>
    </xf>
    <xf numFmtId="0" fontId="3" fillId="0" borderId="35" xfId="0" applyFont="1" applyBorder="1"/>
    <xf numFmtId="1" fontId="3" fillId="0" borderId="24" xfId="0" applyNumberFormat="1" applyFont="1" applyBorder="1" applyAlignment="1">
      <alignment horizontal="right"/>
    </xf>
    <xf numFmtId="2" fontId="3" fillId="0" borderId="25" xfId="0" applyNumberFormat="1" applyFont="1" applyBorder="1"/>
    <xf numFmtId="165" fontId="3" fillId="0" borderId="25" xfId="0" applyNumberFormat="1" applyFont="1" applyBorder="1"/>
    <xf numFmtId="165" fontId="3" fillId="0" borderId="26" xfId="0" applyNumberFormat="1" applyFont="1" applyBorder="1"/>
    <xf numFmtId="22" fontId="0" fillId="0" borderId="0" xfId="0" applyNumberFormat="1"/>
    <xf numFmtId="164" fontId="0" fillId="0" borderId="0" xfId="0" applyNumberFormat="1" applyAlignment="1">
      <alignment horizontal="center"/>
    </xf>
    <xf numFmtId="1" fontId="3" fillId="0" borderId="2" xfId="0" quotePrefix="1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34" borderId="1" xfId="0" applyFill="1" applyBorder="1"/>
    <xf numFmtId="0" fontId="0" fillId="34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2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0" fillId="0" borderId="39" xfId="0" applyBorder="1"/>
    <xf numFmtId="0" fontId="0" fillId="0" borderId="31" xfId="0" applyBorder="1"/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8" fillId="0" borderId="39" xfId="0" applyFont="1" applyBorder="1"/>
    <xf numFmtId="0" fontId="4" fillId="0" borderId="17" xfId="0" applyFont="1" applyBorder="1"/>
    <xf numFmtId="0" fontId="4" fillId="0" borderId="31" xfId="0" applyFont="1" applyBorder="1"/>
    <xf numFmtId="0" fontId="3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7" xfId="0" applyFont="1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3" fillId="0" borderId="4" xfId="0" applyFont="1" applyBorder="1"/>
    <xf numFmtId="0" fontId="0" fillId="0" borderId="36" xfId="0" applyBorder="1"/>
    <xf numFmtId="0" fontId="3" fillId="0" borderId="49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4" xfId="0" applyBorder="1"/>
    <xf numFmtId="0" fontId="3" fillId="0" borderId="10" xfId="0" applyFont="1" applyBorder="1" applyAlignment="1">
      <alignment wrapText="1"/>
    </xf>
    <xf numFmtId="0" fontId="0" fillId="0" borderId="5" xfId="0" applyBorder="1"/>
    <xf numFmtId="0" fontId="3" fillId="0" borderId="5" xfId="0" applyFont="1" applyBorder="1"/>
    <xf numFmtId="0" fontId="0" fillId="0" borderId="37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22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2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26" xfId="0" applyFont="1" applyBorder="1" applyAlignment="1">
      <alignment vertical="top"/>
    </xf>
  </cellXfs>
  <cellStyles count="79">
    <cellStyle name="20% - Accent1" xfId="1" builtinId="30" customBuiltin="1"/>
    <cellStyle name="20% - Accent1 2" xfId="46" xr:uid="{00000000-0005-0000-0000-000001000000}"/>
    <cellStyle name="20% - Accent1 3" xfId="61" xr:uid="{00000000-0005-0000-0000-000040000000}"/>
    <cellStyle name="20% - Accent2" xfId="2" builtinId="34" customBuiltin="1"/>
    <cellStyle name="20% - Accent2 2" xfId="48" xr:uid="{00000000-0005-0000-0000-000003000000}"/>
    <cellStyle name="20% - Accent2 3" xfId="64" xr:uid="{00000000-0005-0000-0000-000041000000}"/>
    <cellStyle name="20% - Accent3" xfId="3" builtinId="38" customBuiltin="1"/>
    <cellStyle name="20% - Accent3 2" xfId="50" xr:uid="{00000000-0005-0000-0000-000005000000}"/>
    <cellStyle name="20% - Accent3 3" xfId="67" xr:uid="{00000000-0005-0000-0000-000042000000}"/>
    <cellStyle name="20% - Accent4" xfId="4" builtinId="42" customBuiltin="1"/>
    <cellStyle name="20% - Accent4 2" xfId="52" xr:uid="{00000000-0005-0000-0000-000007000000}"/>
    <cellStyle name="20% - Accent4 3" xfId="70" xr:uid="{00000000-0005-0000-0000-000043000000}"/>
    <cellStyle name="20% - Accent5" xfId="5" builtinId="46" customBuiltin="1"/>
    <cellStyle name="20% - Accent5 2" xfId="54" xr:uid="{00000000-0005-0000-0000-000009000000}"/>
    <cellStyle name="20% - Accent5 3" xfId="73" xr:uid="{00000000-0005-0000-0000-000044000000}"/>
    <cellStyle name="20% - Accent6" xfId="6" builtinId="50" customBuiltin="1"/>
    <cellStyle name="20% - Accent6 2" xfId="56" xr:uid="{00000000-0005-0000-0000-00000B000000}"/>
    <cellStyle name="20% - Accent6 3" xfId="76" xr:uid="{00000000-0005-0000-0000-000045000000}"/>
    <cellStyle name="40% - Accent1" xfId="7" builtinId="31" customBuiltin="1"/>
    <cellStyle name="40% - Accent1 2" xfId="47" xr:uid="{00000000-0005-0000-0000-00000D000000}"/>
    <cellStyle name="40% - Accent1 3" xfId="62" xr:uid="{00000000-0005-0000-0000-000046000000}"/>
    <cellStyle name="40% - Accent2" xfId="8" builtinId="35" customBuiltin="1"/>
    <cellStyle name="40% - Accent2 2" xfId="49" xr:uid="{00000000-0005-0000-0000-00000F000000}"/>
    <cellStyle name="40% - Accent2 3" xfId="65" xr:uid="{00000000-0005-0000-0000-000047000000}"/>
    <cellStyle name="40% - Accent3" xfId="9" builtinId="39" customBuiltin="1"/>
    <cellStyle name="40% - Accent3 2" xfId="51" xr:uid="{00000000-0005-0000-0000-000011000000}"/>
    <cellStyle name="40% - Accent3 3" xfId="68" xr:uid="{00000000-0005-0000-0000-000048000000}"/>
    <cellStyle name="40% - Accent4" xfId="10" builtinId="43" customBuiltin="1"/>
    <cellStyle name="40% - Accent4 2" xfId="53" xr:uid="{00000000-0005-0000-0000-000013000000}"/>
    <cellStyle name="40% - Accent4 3" xfId="71" xr:uid="{00000000-0005-0000-0000-000049000000}"/>
    <cellStyle name="40% - Accent5" xfId="11" builtinId="47" customBuiltin="1"/>
    <cellStyle name="40% - Accent5 2" xfId="55" xr:uid="{00000000-0005-0000-0000-000015000000}"/>
    <cellStyle name="40% - Accent5 3" xfId="74" xr:uid="{00000000-0005-0000-0000-00004A000000}"/>
    <cellStyle name="40% - Accent6" xfId="12" builtinId="51" customBuiltin="1"/>
    <cellStyle name="40% - Accent6 2" xfId="57" xr:uid="{00000000-0005-0000-0000-000017000000}"/>
    <cellStyle name="40% - Accent6 3" xfId="77" xr:uid="{00000000-0005-0000-0000-00004B000000}"/>
    <cellStyle name="60% - Accent1" xfId="13" builtinId="32" customBuiltin="1"/>
    <cellStyle name="60% - Accent1 2" xfId="63" xr:uid="{00000000-0005-0000-0000-00004C000000}"/>
    <cellStyle name="60% - Accent2" xfId="14" builtinId="36" customBuiltin="1"/>
    <cellStyle name="60% - Accent2 2" xfId="66" xr:uid="{00000000-0005-0000-0000-00004D000000}"/>
    <cellStyle name="60% - Accent3" xfId="15" builtinId="40" customBuiltin="1"/>
    <cellStyle name="60% - Accent3 2" xfId="69" xr:uid="{00000000-0005-0000-0000-00004E000000}"/>
    <cellStyle name="60% - Accent4" xfId="16" builtinId="44" customBuiltin="1"/>
    <cellStyle name="60% - Accent4 2" xfId="72" xr:uid="{00000000-0005-0000-0000-00004F000000}"/>
    <cellStyle name="60% - Accent5" xfId="17" builtinId="48" customBuiltin="1"/>
    <cellStyle name="60% - Accent5 2" xfId="75" xr:uid="{00000000-0005-0000-0000-000050000000}"/>
    <cellStyle name="60% - Accent6" xfId="18" builtinId="52" customBuiltin="1"/>
    <cellStyle name="60% - Accent6 2" xfId="78" xr:uid="{00000000-0005-0000-0000-000051000000}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59" xr:uid="{00000000-0005-0000-0000-000052000000}"/>
    <cellStyle name="Normal" xfId="0" builtinId="0"/>
    <cellStyle name="Normal 2" xfId="37" xr:uid="{00000000-0005-0000-0000-000031000000}"/>
    <cellStyle name="Normal 3" xfId="43" xr:uid="{00000000-0005-0000-0000-000032000000}"/>
    <cellStyle name="Normal 4" xfId="58" xr:uid="{00000000-0005-0000-0000-000053000000}"/>
    <cellStyle name="Note 2" xfId="38" xr:uid="{00000000-0005-0000-0000-000033000000}"/>
    <cellStyle name="Note 3" xfId="45" xr:uid="{00000000-0005-0000-0000-000034000000}"/>
    <cellStyle name="Note 4" xfId="60" xr:uid="{00000000-0005-0000-0000-000054000000}"/>
    <cellStyle name="Output" xfId="39" builtinId="21" customBuiltin="1"/>
    <cellStyle name="Title" xfId="40" builtinId="15" customBuiltin="1"/>
    <cellStyle name="Title 2" xfId="44" xr:uid="{00000000-0005-0000-0000-000037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304800</xdr:colOff>
      <xdr:row>15</xdr:row>
      <xdr:rowOff>57150</xdr:rowOff>
    </xdr:from>
    <xdr:to>
      <xdr:col>11</xdr:col>
      <xdr:colOff>180975</xdr:colOff>
      <xdr:row>15</xdr:row>
      <xdr:rowOff>400050</xdr:rowOff>
    </xdr:to>
    <xdr:pic>
      <xdr:nvPicPr>
        <xdr:cNvPr id="1033" name="Picture 2" descr="signature.jpg">
          <a:extLst>
            <a:ext uri="{FF2B5EF4-FFF2-40B4-BE49-F238E27FC236}">
              <a16:creationId xmlns:a16="http://schemas.microsoft.com/office/drawing/2014/main" id="{00000000-0008-0000-02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0" y="3438525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9"/>
  <sheetViews>
    <sheetView view="pageBreakPreview" zoomScale="85" zoomScaleNormal="85" zoomScaleSheetLayoutView="85" workbookViewId="0">
      <selection activeCell="I43" sqref="I43"/>
    </sheetView>
  </sheetViews>
  <sheetFormatPr defaultRowHeight="12.75" x14ac:dyDescent="0.2"/>
  <cols>
    <col min="1" max="6" width="10.7109375" customWidth="1"/>
    <col min="7" max="9" width="12.7109375" customWidth="1"/>
    <col min="10" max="11" width="10.7109375" style="1" customWidth="1"/>
    <col min="12" max="12" width="11.5703125" style="1" customWidth="1"/>
  </cols>
  <sheetData>
    <row r="1" spans="1:12" x14ac:dyDescent="0.2">
      <c r="A1" s="120" t="s">
        <v>13</v>
      </c>
      <c r="B1" s="120"/>
      <c r="C1" s="120"/>
      <c r="D1" s="120"/>
      <c r="E1" s="120"/>
      <c r="F1" s="120"/>
      <c r="G1" s="120"/>
      <c r="H1" s="120"/>
      <c r="I1" s="121"/>
    </row>
    <row r="2" spans="1:12" x14ac:dyDescent="0.2">
      <c r="A2" s="122" t="s">
        <v>14</v>
      </c>
      <c r="B2" s="123"/>
      <c r="C2" s="123"/>
      <c r="D2" s="123"/>
      <c r="E2" s="123"/>
      <c r="F2" s="123"/>
      <c r="G2" s="123"/>
      <c r="H2" s="123"/>
      <c r="I2" s="121"/>
    </row>
    <row r="3" spans="1:12" x14ac:dyDescent="0.2">
      <c r="A3" s="122" t="s">
        <v>87</v>
      </c>
      <c r="B3" s="121"/>
      <c r="C3" s="121"/>
      <c r="D3" s="121"/>
      <c r="E3" s="121"/>
      <c r="F3" s="121"/>
      <c r="G3" s="121"/>
      <c r="H3" s="121"/>
      <c r="I3" s="121"/>
    </row>
    <row r="4" spans="1:12" x14ac:dyDescent="0.2">
      <c r="A4" s="4"/>
      <c r="B4" s="1"/>
      <c r="C4" s="1"/>
      <c r="D4" s="1"/>
      <c r="E4" s="1"/>
      <c r="F4" s="1"/>
      <c r="G4" s="1"/>
      <c r="H4" s="1"/>
    </row>
    <row r="5" spans="1:12" x14ac:dyDescent="0.2">
      <c r="A5" s="5" t="s">
        <v>15</v>
      </c>
      <c r="B5" s="7" t="s">
        <v>18</v>
      </c>
      <c r="C5" s="7"/>
      <c r="D5" s="7"/>
      <c r="E5" s="6"/>
      <c r="F5" s="8" t="s">
        <v>20</v>
      </c>
      <c r="G5" s="30">
        <v>44501</v>
      </c>
      <c r="H5" s="9"/>
      <c r="I5" s="18"/>
    </row>
    <row r="6" spans="1:12" x14ac:dyDescent="0.2">
      <c r="A6" s="5" t="s">
        <v>16</v>
      </c>
      <c r="B6" s="7" t="s">
        <v>139</v>
      </c>
      <c r="C6" s="7"/>
      <c r="D6" s="7"/>
      <c r="E6" s="7"/>
      <c r="F6" s="7"/>
      <c r="G6" s="7" t="s">
        <v>144</v>
      </c>
      <c r="H6" s="7"/>
      <c r="I6" s="18"/>
    </row>
    <row r="7" spans="1:12" x14ac:dyDescent="0.2">
      <c r="A7" s="5" t="s">
        <v>17</v>
      </c>
      <c r="B7" s="7" t="s">
        <v>19</v>
      </c>
      <c r="C7" s="7"/>
      <c r="D7" s="7"/>
      <c r="E7" s="6"/>
      <c r="F7" s="8" t="s">
        <v>21</v>
      </c>
      <c r="G7" s="7" t="s">
        <v>142</v>
      </c>
      <c r="H7" s="7"/>
      <c r="I7" s="18"/>
    </row>
    <row r="8" spans="1:12" x14ac:dyDescent="0.2">
      <c r="A8" s="5"/>
      <c r="B8" s="6"/>
      <c r="C8" s="6"/>
      <c r="D8" s="6"/>
      <c r="E8" s="6"/>
      <c r="F8" s="8"/>
      <c r="G8" s="6"/>
      <c r="H8" s="6"/>
    </row>
    <row r="9" spans="1:12" ht="13.5" thickBot="1" x14ac:dyDescent="0.25">
      <c r="A9" s="5"/>
      <c r="B9" s="6"/>
      <c r="C9" s="6"/>
      <c r="D9" s="6"/>
      <c r="E9" s="6"/>
      <c r="F9" s="6"/>
      <c r="G9" s="6"/>
      <c r="H9" s="6"/>
    </row>
    <row r="10" spans="1:12" x14ac:dyDescent="0.2">
      <c r="A10" s="5"/>
      <c r="B10" s="118" t="s">
        <v>22</v>
      </c>
      <c r="C10" s="119"/>
      <c r="D10" s="119"/>
      <c r="E10" s="119"/>
      <c r="F10" s="119"/>
      <c r="G10" s="124" t="s">
        <v>30</v>
      </c>
      <c r="H10" s="125"/>
      <c r="I10" s="126"/>
    </row>
    <row r="11" spans="1:12" s="1" customFormat="1" ht="13.5" thickBot="1" x14ac:dyDescent="0.25">
      <c r="A11" s="10"/>
      <c r="B11" s="19" t="s">
        <v>23</v>
      </c>
      <c r="C11" s="20" t="s">
        <v>24</v>
      </c>
      <c r="D11" s="20" t="s">
        <v>24</v>
      </c>
      <c r="E11" s="20" t="s">
        <v>25</v>
      </c>
      <c r="F11" s="20" t="s">
        <v>24</v>
      </c>
      <c r="G11" s="127"/>
      <c r="H11" s="128"/>
      <c r="I11" s="129"/>
    </row>
    <row r="12" spans="1:12" s="11" customFormat="1" ht="12" thickBot="1" x14ac:dyDescent="0.25">
      <c r="A12" s="21" t="s">
        <v>26</v>
      </c>
      <c r="B12" s="22" t="s">
        <v>134</v>
      </c>
      <c r="C12" s="22" t="s">
        <v>134</v>
      </c>
      <c r="D12" s="29" t="s">
        <v>28</v>
      </c>
      <c r="E12" s="29" t="s">
        <v>28</v>
      </c>
      <c r="F12" s="22" t="s">
        <v>29</v>
      </c>
      <c r="G12" s="22" t="s">
        <v>134</v>
      </c>
      <c r="H12" s="29" t="s">
        <v>28</v>
      </c>
      <c r="I12" s="23" t="s">
        <v>29</v>
      </c>
      <c r="J12" s="116" t="s">
        <v>1</v>
      </c>
      <c r="K12" s="117"/>
      <c r="L12" s="117"/>
    </row>
    <row r="13" spans="1:12" x14ac:dyDescent="0.2">
      <c r="A13" s="24" t="s">
        <v>31</v>
      </c>
      <c r="B13" s="25"/>
      <c r="C13" s="25"/>
      <c r="D13" s="25"/>
      <c r="E13" s="25"/>
      <c r="F13" s="25"/>
      <c r="G13" s="25"/>
      <c r="H13" s="25"/>
      <c r="I13" s="26"/>
      <c r="J13" s="1" t="s">
        <v>135</v>
      </c>
      <c r="K13" s="1" t="s">
        <v>136</v>
      </c>
      <c r="L13" s="1" t="s">
        <v>2</v>
      </c>
    </row>
    <row r="14" spans="1:12" x14ac:dyDescent="0.2">
      <c r="A14" s="27">
        <v>1</v>
      </c>
      <c r="B14" s="13">
        <f>'StLawGate-TCPL'!I6</f>
        <v>38.819780000000002</v>
      </c>
      <c r="C14" s="14">
        <f>(B14/1000)*0.0283168*947817.1</f>
        <v>1041.8897919152128</v>
      </c>
      <c r="D14" s="15">
        <f>'SLG Report '!U2</f>
        <v>1037.4929</v>
      </c>
      <c r="E14" s="15">
        <f>'SLG Report '!W2</f>
        <v>1024.0725</v>
      </c>
      <c r="F14" s="13">
        <v>1042.03</v>
      </c>
      <c r="G14" s="76">
        <f>'StLawGate-TCPL'!H6</f>
        <v>0.58703640000000001</v>
      </c>
      <c r="H14" s="16">
        <f>'SLG Report '!V2</f>
        <v>0.58664214999999997</v>
      </c>
      <c r="I14" s="28">
        <v>0.58599999999999997</v>
      </c>
      <c r="J14" s="84">
        <f>C14-D14</f>
        <v>4.396891915212791</v>
      </c>
      <c r="K14" s="84">
        <f>F14-D14</f>
        <v>4.5371000000000095</v>
      </c>
      <c r="L14" s="84">
        <f>C14-F14</f>
        <v>-0.14020808478721847</v>
      </c>
    </row>
    <row r="15" spans="1:12" x14ac:dyDescent="0.2">
      <c r="A15" s="27">
        <v>2</v>
      </c>
      <c r="B15" s="13">
        <f>'StLawGate-TCPL'!I7</f>
        <v>38.824066500000001</v>
      </c>
      <c r="C15" s="14">
        <f>(B15/1000)*0.0283168*947817.1</f>
        <v>1042.0048379199316</v>
      </c>
      <c r="D15" s="15">
        <f>'SLG Report '!U3</f>
        <v>1036.8738000000001</v>
      </c>
      <c r="E15" s="15">
        <f>'SLG Report '!W3</f>
        <v>1023.4530999999999</v>
      </c>
      <c r="F15" s="13">
        <v>1041.3699999999999</v>
      </c>
      <c r="G15" s="76">
        <f>'StLawGate-TCPL'!H7</f>
        <v>0.58762110000000001</v>
      </c>
      <c r="H15" s="16">
        <f>'SLG Report '!V3</f>
        <v>0.58538495999999995</v>
      </c>
      <c r="I15" s="28">
        <v>0.58499999999999996</v>
      </c>
      <c r="J15" s="84">
        <f t="shared" ref="J15:J37" si="0">C15-D15</f>
        <v>5.1310379199314866</v>
      </c>
      <c r="K15" s="84">
        <f t="shared" ref="K15:K37" si="1">F15-D15</f>
        <v>4.496199999999817</v>
      </c>
      <c r="L15" s="84">
        <f t="shared" ref="L15:L37" si="2">C15-F15</f>
        <v>0.6348379199316696</v>
      </c>
    </row>
    <row r="16" spans="1:12" x14ac:dyDescent="0.2">
      <c r="A16" s="27">
        <v>3</v>
      </c>
      <c r="B16" s="13">
        <f>+'StLawGate-TCPL'!I8</f>
        <v>38.789205799999998</v>
      </c>
      <c r="C16" s="14">
        <f>(B16/1000)*0.0283168*947817.1</f>
        <v>1041.0692064591394</v>
      </c>
      <c r="D16" s="15">
        <f>'SLG Report '!U4</f>
        <v>1036.5089</v>
      </c>
      <c r="E16" s="15">
        <f>'SLG Report '!W4</f>
        <v>1023.0902</v>
      </c>
      <c r="F16" s="13">
        <v>1041.48</v>
      </c>
      <c r="G16" s="76">
        <f>'StLawGate-TCPL'!H8</f>
        <v>0.58577509999999999</v>
      </c>
      <c r="H16" s="16">
        <f>'SLG Report '!V4</f>
        <v>0.58505052000000002</v>
      </c>
      <c r="I16" s="28">
        <v>0.58499999999999996</v>
      </c>
      <c r="J16" s="84">
        <f t="shared" si="0"/>
        <v>4.5603064591393832</v>
      </c>
      <c r="K16" s="84">
        <f t="shared" si="1"/>
        <v>4.9710999999999785</v>
      </c>
      <c r="L16" s="84">
        <f t="shared" si="2"/>
        <v>-0.41079354086059539</v>
      </c>
    </row>
    <row r="17" spans="1:12" x14ac:dyDescent="0.2">
      <c r="A17" s="27">
        <v>4</v>
      </c>
      <c r="B17" s="13">
        <f>'StLawGate-TCPL'!I9</f>
        <v>38.762351099999997</v>
      </c>
      <c r="C17" s="14">
        <f>(B17/1000)*0.0283168*947817.1</f>
        <v>1040.3484492112891</v>
      </c>
      <c r="D17" s="15">
        <f>'SLG Report '!U5</f>
        <v>1038.2150999999999</v>
      </c>
      <c r="E17" s="15">
        <f>'SLG Report '!W5</f>
        <v>1024.7801999999999</v>
      </c>
      <c r="F17" s="13">
        <v>1043.48</v>
      </c>
      <c r="G17" s="76">
        <f>'StLawGate-TCPL'!H9</f>
        <v>0.58493209999999995</v>
      </c>
      <c r="H17" s="16">
        <f>'SLG Report '!V5</f>
        <v>0.58525181000000004</v>
      </c>
      <c r="I17" s="28">
        <v>0.58599999999999997</v>
      </c>
      <c r="J17" s="84">
        <f t="shared" si="0"/>
        <v>2.1333492112892145</v>
      </c>
      <c r="K17" s="84">
        <f t="shared" si="1"/>
        <v>5.2649000000001251</v>
      </c>
      <c r="L17" s="84">
        <f t="shared" si="2"/>
        <v>-3.1315507887109106</v>
      </c>
    </row>
    <row r="18" spans="1:12" x14ac:dyDescent="0.2">
      <c r="A18" s="27">
        <v>5</v>
      </c>
      <c r="B18" s="13">
        <f>'StLawGate-TCPL'!I10</f>
        <v>38.769048499999997</v>
      </c>
      <c r="C18" s="14">
        <f>(B18/1000)*0.0283168*947817.1</f>
        <v>1040.5282017161303</v>
      </c>
      <c r="D18" s="15">
        <f>'SLG Report '!U6</f>
        <v>1041.8857</v>
      </c>
      <c r="E18" s="15">
        <f>'SLG Report '!W6</f>
        <v>1028.4174</v>
      </c>
      <c r="F18" s="13">
        <v>1044.8399999999999</v>
      </c>
      <c r="G18" s="76">
        <f>'StLawGate-TCPL'!H10</f>
        <v>0.58465160000000005</v>
      </c>
      <c r="H18" s="16">
        <f>'SLG Report '!V6</f>
        <v>0.58597279000000002</v>
      </c>
      <c r="I18" s="28">
        <v>0.58699999999999997</v>
      </c>
      <c r="J18" s="84">
        <f t="shared" si="0"/>
        <v>-1.3574982838697451</v>
      </c>
      <c r="K18" s="84">
        <f t="shared" si="1"/>
        <v>2.9542999999998756</v>
      </c>
      <c r="L18" s="84">
        <f t="shared" si="2"/>
        <v>-4.3117982838696207</v>
      </c>
    </row>
    <row r="19" spans="1:12" x14ac:dyDescent="0.2">
      <c r="A19" s="27">
        <v>6</v>
      </c>
      <c r="B19" s="13">
        <f>+'StLawGate-TCPL'!I11</f>
        <v>38.853965899999999</v>
      </c>
      <c r="C19" s="14">
        <f t="shared" ref="C19:C37" si="3">(B19/1000)*0.0283168*947817.1</f>
        <v>1042.8073123194356</v>
      </c>
      <c r="D19" s="15">
        <f>'SLG Report '!U7</f>
        <v>1041.3988999999999</v>
      </c>
      <c r="E19" s="15">
        <f>'SLG Report '!W7</f>
        <v>1027.9396999999999</v>
      </c>
      <c r="F19" s="13">
        <v>1044.6600000000001</v>
      </c>
      <c r="G19" s="76">
        <f>'StLawGate-TCPL'!H11</f>
        <v>0.58523190000000003</v>
      </c>
      <c r="H19" s="16">
        <f>'SLG Report '!V7</f>
        <v>0.58675878999999997</v>
      </c>
      <c r="I19" s="28">
        <v>0.58699999999999997</v>
      </c>
      <c r="J19" s="84">
        <f t="shared" si="0"/>
        <v>1.4084123194356835</v>
      </c>
      <c r="K19" s="84">
        <f t="shared" si="1"/>
        <v>3.2611000000001695</v>
      </c>
      <c r="L19" s="84">
        <f t="shared" si="2"/>
        <v>-1.8526876805644861</v>
      </c>
    </row>
    <row r="20" spans="1:12" x14ac:dyDescent="0.2">
      <c r="A20" s="27">
        <v>7</v>
      </c>
      <c r="B20" s="13">
        <f>'StLawGate-TCPL'!I12</f>
        <v>38.933339699999998</v>
      </c>
      <c r="C20" s="14">
        <f t="shared" si="3"/>
        <v>1044.9376374260055</v>
      </c>
      <c r="D20" s="15">
        <f>'SLG Report '!U8</f>
        <v>1038.0524</v>
      </c>
      <c r="E20" s="15">
        <f>'SLG Report '!W8</f>
        <v>1024.6251999999999</v>
      </c>
      <c r="F20" s="13">
        <v>1042.53</v>
      </c>
      <c r="G20" s="76">
        <f>'StLawGate-TCPL'!H12</f>
        <v>0.58607670000000001</v>
      </c>
      <c r="H20" s="16">
        <f>'SLG Report '!V8</f>
        <v>0.58687394999999998</v>
      </c>
      <c r="I20" s="28">
        <v>0.58699999999999997</v>
      </c>
      <c r="J20" s="84">
        <f t="shared" si="0"/>
        <v>6.8852374260054603</v>
      </c>
      <c r="K20" s="84">
        <f t="shared" si="1"/>
        <v>4.4775999999999385</v>
      </c>
      <c r="L20" s="84">
        <f t="shared" si="2"/>
        <v>2.4076374260055218</v>
      </c>
    </row>
    <row r="21" spans="1:12" x14ac:dyDescent="0.2">
      <c r="A21" s="27">
        <v>8</v>
      </c>
      <c r="B21" s="13">
        <f>'StLawGate-TCPL'!I13</f>
        <v>38.8933307</v>
      </c>
      <c r="C21" s="14">
        <f t="shared" si="3"/>
        <v>1043.863829983389</v>
      </c>
      <c r="D21" s="15">
        <f>'SLG Report '!U9</f>
        <v>1037.3217</v>
      </c>
      <c r="E21" s="15">
        <f>'SLG Report '!W9</f>
        <v>1023.9019</v>
      </c>
      <c r="F21" s="13">
        <v>1041.9000000000001</v>
      </c>
      <c r="G21" s="76">
        <f>'StLawGate-TCPL'!H13</f>
        <v>0.58656750000000002</v>
      </c>
      <c r="H21" s="16">
        <f>'SLG Report '!V9</f>
        <v>0.58674048999999995</v>
      </c>
      <c r="I21" s="28">
        <v>0.58699999999999997</v>
      </c>
      <c r="J21" s="84">
        <f t="shared" si="0"/>
        <v>6.5421299833890316</v>
      </c>
      <c r="K21" s="84">
        <f t="shared" si="1"/>
        <v>4.5783000000001266</v>
      </c>
      <c r="L21" s="84">
        <f t="shared" si="2"/>
        <v>1.963829983388905</v>
      </c>
    </row>
    <row r="22" spans="1:12" x14ac:dyDescent="0.2">
      <c r="A22" s="27">
        <v>9</v>
      </c>
      <c r="B22" s="13">
        <f>+'StLawGate-TCPL'!I14</f>
        <v>38.806118499999997</v>
      </c>
      <c r="C22" s="14">
        <f t="shared" si="3"/>
        <v>1041.5231289049575</v>
      </c>
      <c r="D22" s="15">
        <f>'SLG Report '!U10</f>
        <v>1038.2211</v>
      </c>
      <c r="E22" s="15">
        <f>'SLG Report '!W10</f>
        <v>1024.7945999999999</v>
      </c>
      <c r="F22" s="13">
        <v>1042.3900000000001</v>
      </c>
      <c r="G22" s="76">
        <f>'StLawGate-TCPL'!H14</f>
        <v>0.58647939999999998</v>
      </c>
      <c r="H22" s="16">
        <f>'SLG Report '!V10</f>
        <v>0.58714436999999997</v>
      </c>
      <c r="I22" s="28">
        <v>0.58699999999999997</v>
      </c>
      <c r="J22" s="84">
        <f t="shared" si="0"/>
        <v>3.302028904957524</v>
      </c>
      <c r="K22" s="84">
        <f t="shared" si="1"/>
        <v>4.1689000000001215</v>
      </c>
      <c r="L22" s="84">
        <f t="shared" si="2"/>
        <v>-0.86687109504259752</v>
      </c>
    </row>
    <row r="23" spans="1:12" x14ac:dyDescent="0.2">
      <c r="A23" s="27">
        <v>10</v>
      </c>
      <c r="B23" s="13">
        <f>'StLawGate-TCPL'!I15</f>
        <v>38.796443600000003</v>
      </c>
      <c r="C23" s="14">
        <f t="shared" si="3"/>
        <v>1041.2634628391581</v>
      </c>
      <c r="D23" s="15">
        <f>'SLG Report '!U11</f>
        <v>1039.2388000000001</v>
      </c>
      <c r="E23" s="15">
        <f>'SLG Report '!W11</f>
        <v>1025.8063</v>
      </c>
      <c r="F23" s="13">
        <v>1043.8399999999999</v>
      </c>
      <c r="G23" s="76">
        <f>'StLawGate-TCPL'!H15</f>
        <v>0.58634810000000004</v>
      </c>
      <c r="H23" s="16">
        <f>'SLG Report '!V11</f>
        <v>0.58796245000000003</v>
      </c>
      <c r="I23" s="28">
        <v>0.58799999999999997</v>
      </c>
      <c r="J23" s="84">
        <f t="shared" si="0"/>
        <v>2.0246628391580543</v>
      </c>
      <c r="K23" s="84">
        <f t="shared" si="1"/>
        <v>4.6011999999998352</v>
      </c>
      <c r="L23" s="84">
        <f t="shared" si="2"/>
        <v>-2.5765371608417809</v>
      </c>
    </row>
    <row r="24" spans="1:12" x14ac:dyDescent="0.2">
      <c r="A24" s="27">
        <v>11</v>
      </c>
      <c r="B24" s="13">
        <f>'StLawGate-TCPL'!I16</f>
        <v>38.832313800000001</v>
      </c>
      <c r="C24" s="14">
        <f t="shared" si="3"/>
        <v>1042.2261884191062</v>
      </c>
      <c r="D24" s="15">
        <f>'SLG Report '!U12</f>
        <v>1040.6022</v>
      </c>
      <c r="E24" s="15">
        <f>'SLG Report '!W12</f>
        <v>1027.1619000000001</v>
      </c>
      <c r="F24" s="13">
        <v>1044.0999999999999</v>
      </c>
      <c r="G24" s="76">
        <f>'StLawGate-TCPL'!H16</f>
        <v>0.58713800000000005</v>
      </c>
      <c r="H24" s="16">
        <f>'SLG Report '!V12</f>
        <v>0.58914023999999998</v>
      </c>
      <c r="I24" s="28">
        <v>0.58799999999999997</v>
      </c>
      <c r="J24" s="84">
        <f t="shared" si="0"/>
        <v>1.6239884191061265</v>
      </c>
      <c r="K24" s="84">
        <f t="shared" si="1"/>
        <v>3.4977999999998701</v>
      </c>
      <c r="L24" s="84">
        <f t="shared" si="2"/>
        <v>-1.8738115808937437</v>
      </c>
    </row>
    <row r="25" spans="1:12" x14ac:dyDescent="0.2">
      <c r="A25" s="27">
        <v>12</v>
      </c>
      <c r="B25" s="13">
        <f>+'StLawGate-TCPL'!I17</f>
        <v>38.863523299999997</v>
      </c>
      <c r="C25" s="14">
        <f t="shared" si="3"/>
        <v>1043.0638247854322</v>
      </c>
      <c r="D25" s="15">
        <f>'SLG Report '!U13</f>
        <v>1041.3380999999999</v>
      </c>
      <c r="E25" s="15">
        <f>'SLG Report '!W13</f>
        <v>1027.8945000000001</v>
      </c>
      <c r="F25" s="13">
        <v>1044.25</v>
      </c>
      <c r="G25" s="76">
        <f>'StLawGate-TCPL'!H17</f>
        <v>0.58778889999999995</v>
      </c>
      <c r="H25" s="16">
        <f>'SLG Report '!V13</f>
        <v>0.58999162999999999</v>
      </c>
      <c r="I25" s="28">
        <v>0.58799999999999997</v>
      </c>
      <c r="J25" s="84">
        <f t="shared" si="0"/>
        <v>1.7257247854322486</v>
      </c>
      <c r="K25" s="84">
        <f t="shared" si="1"/>
        <v>2.9119000000000597</v>
      </c>
      <c r="L25" s="84">
        <f t="shared" si="2"/>
        <v>-1.1861752145678111</v>
      </c>
    </row>
    <row r="26" spans="1:12" x14ac:dyDescent="0.2">
      <c r="A26" s="27">
        <v>13</v>
      </c>
      <c r="B26" s="13">
        <f>'StLawGate-TCPL'!I18</f>
        <v>38.921272799999997</v>
      </c>
      <c r="C26" s="14">
        <f t="shared" si="3"/>
        <v>1044.6137721199666</v>
      </c>
      <c r="D26" s="15">
        <f>'SLG Report '!U14</f>
        <v>1040.1161999999999</v>
      </c>
      <c r="E26" s="15">
        <f>'SLG Report '!W14</f>
        <v>1026.6783</v>
      </c>
      <c r="F26" s="13">
        <v>1044.25</v>
      </c>
      <c r="G26" s="76">
        <f>'StLawGate-TCPL'!H18</f>
        <v>0.58926250000000002</v>
      </c>
      <c r="H26" s="16">
        <f>'SLG Report '!V14</f>
        <v>0.58851737000000004</v>
      </c>
      <c r="I26" s="28">
        <v>0.58799999999999997</v>
      </c>
      <c r="J26" s="84">
        <f t="shared" si="0"/>
        <v>4.4975721199666623</v>
      </c>
      <c r="K26" s="84">
        <f t="shared" si="1"/>
        <v>4.1338000000000648</v>
      </c>
      <c r="L26" s="84">
        <f t="shared" si="2"/>
        <v>0.36377211996659753</v>
      </c>
    </row>
    <row r="27" spans="1:12" x14ac:dyDescent="0.2">
      <c r="A27" s="27">
        <v>14</v>
      </c>
      <c r="B27" s="13">
        <f>'StLawGate-TCPL'!I19</f>
        <v>38.936642499999998</v>
      </c>
      <c r="C27" s="14">
        <f t="shared" si="3"/>
        <v>1045.0262817615667</v>
      </c>
      <c r="D27" s="15">
        <f>'SLG Report '!U15</f>
        <v>1038.3462999999999</v>
      </c>
      <c r="E27" s="15">
        <f>'SLG Report '!W15</f>
        <v>1024.9229</v>
      </c>
      <c r="F27" s="13">
        <v>1044.25</v>
      </c>
      <c r="G27" s="76">
        <f>'StLawGate-TCPL'!H19</f>
        <v>0.58929469999999995</v>
      </c>
      <c r="H27" s="16">
        <f>'SLG Report '!V15</f>
        <v>0.58792675000000005</v>
      </c>
      <c r="I27" s="28">
        <v>0.58799999999999997</v>
      </c>
      <c r="J27" s="84">
        <f t="shared" si="0"/>
        <v>6.6799817615667507</v>
      </c>
      <c r="K27" s="84">
        <f t="shared" si="1"/>
        <v>5.9037000000000717</v>
      </c>
      <c r="L27" s="84">
        <f t="shared" si="2"/>
        <v>0.77628176156667905</v>
      </c>
    </row>
    <row r="28" spans="1:12" x14ac:dyDescent="0.2">
      <c r="A28" s="27">
        <v>15</v>
      </c>
      <c r="B28" s="13">
        <f>'StLawGate-TCPL'!I20</f>
        <v>38.864904099999997</v>
      </c>
      <c r="C28" s="14">
        <f t="shared" si="3"/>
        <v>1043.1008842799652</v>
      </c>
      <c r="D28" s="15">
        <f>'SLG Report '!U16</f>
        <v>1038.5341000000001</v>
      </c>
      <c r="E28" s="15">
        <f>'SLG Report '!W16</f>
        <v>1025.0990999999999</v>
      </c>
      <c r="F28" s="13">
        <v>1044.25</v>
      </c>
      <c r="G28" s="76">
        <f>'StLawGate-TCPL'!H20</f>
        <v>0.58795260000000005</v>
      </c>
      <c r="H28" s="16">
        <f>'SLG Report '!V16</f>
        <v>0.58591729000000004</v>
      </c>
      <c r="I28" s="28">
        <v>0.58799999999999997</v>
      </c>
      <c r="J28" s="84">
        <f t="shared" si="0"/>
        <v>4.5667842799650771</v>
      </c>
      <c r="K28" s="84">
        <f t="shared" si="1"/>
        <v>5.7158999999999196</v>
      </c>
      <c r="L28" s="84">
        <f t="shared" si="2"/>
        <v>-1.1491157200348425</v>
      </c>
    </row>
    <row r="29" spans="1:12" x14ac:dyDescent="0.2">
      <c r="A29" s="27">
        <v>16</v>
      </c>
      <c r="B29" s="13">
        <f>+'StLawGate-TCPL'!I21</f>
        <v>38.822992300000003</v>
      </c>
      <c r="C29" s="14">
        <f t="shared" si="3"/>
        <v>1041.9760073079476</v>
      </c>
      <c r="D29" s="15">
        <f>'SLG Report '!U17</f>
        <v>1042.3827000000001</v>
      </c>
      <c r="E29" s="15">
        <f>'SLG Report '!W17</f>
        <v>1028.9126000000001</v>
      </c>
      <c r="F29" s="13">
        <v>1044.25</v>
      </c>
      <c r="G29" s="76">
        <f>'StLawGate-TCPL'!H21</f>
        <v>0.58683719999999995</v>
      </c>
      <c r="H29" s="16">
        <f>'SLG Report '!V17</f>
        <v>0.58666759999999996</v>
      </c>
      <c r="I29" s="28">
        <v>0.58799999999999997</v>
      </c>
      <c r="J29" s="84">
        <f t="shared" si="0"/>
        <v>-0.40669269205250203</v>
      </c>
      <c r="K29" s="84">
        <f t="shared" si="1"/>
        <v>1.8672999999998865</v>
      </c>
      <c r="L29" s="84">
        <f t="shared" si="2"/>
        <v>-2.2739926920523885</v>
      </c>
    </row>
    <row r="30" spans="1:12" x14ac:dyDescent="0.2">
      <c r="A30" s="27">
        <v>17</v>
      </c>
      <c r="B30" s="13">
        <f>'StLawGate-TCPL'!I22</f>
        <v>38.830087900000002</v>
      </c>
      <c r="C30" s="14">
        <f t="shared" si="3"/>
        <v>1042.1664471612264</v>
      </c>
      <c r="D30" s="15">
        <f>'SLG Report '!U18</f>
        <v>1042.4445000000001</v>
      </c>
      <c r="E30" s="15">
        <f>'SLG Report '!W18</f>
        <v>1028.9748999999999</v>
      </c>
      <c r="F30" s="13">
        <v>1044.25</v>
      </c>
      <c r="G30" s="76">
        <f>'StLawGate-TCPL'!H22</f>
        <v>0.58541620000000005</v>
      </c>
      <c r="H30" s="16">
        <f>'SLG Report '!V18</f>
        <v>0.58681768000000001</v>
      </c>
      <c r="I30" s="28">
        <v>0.58799999999999997</v>
      </c>
      <c r="J30" s="84">
        <f t="shared" si="0"/>
        <v>-0.27805283877364673</v>
      </c>
      <c r="K30" s="84">
        <f t="shared" si="1"/>
        <v>1.8054999999999382</v>
      </c>
      <c r="L30" s="84">
        <f t="shared" si="2"/>
        <v>-2.0835528387735849</v>
      </c>
    </row>
    <row r="31" spans="1:12" x14ac:dyDescent="0.2">
      <c r="A31" s="27">
        <v>18</v>
      </c>
      <c r="B31" s="13">
        <f>+'StLawGate-TCPL'!I23</f>
        <v>38.930697000000002</v>
      </c>
      <c r="C31" s="14">
        <f t="shared" si="3"/>
        <v>1044.8667096115487</v>
      </c>
      <c r="D31" s="15">
        <f>'SLG Report '!U19</f>
        <v>1040.2064</v>
      </c>
      <c r="E31" s="15">
        <f>'SLG Report '!W19</f>
        <v>1026.7552000000001</v>
      </c>
      <c r="F31" s="13">
        <v>1044.25</v>
      </c>
      <c r="G31" s="76">
        <f>'StLawGate-TCPL'!H23</f>
        <v>0.58654709999999999</v>
      </c>
      <c r="H31" s="16">
        <f>'SLG Report '!V19</f>
        <v>0.58610563999999998</v>
      </c>
      <c r="I31" s="28">
        <v>0.58799999999999997</v>
      </c>
      <c r="J31" s="84">
        <f t="shared" si="0"/>
        <v>4.6603096115486551</v>
      </c>
      <c r="K31" s="84">
        <f t="shared" si="1"/>
        <v>4.0435999999999694</v>
      </c>
      <c r="L31" s="84">
        <f t="shared" si="2"/>
        <v>0.61670961154868564</v>
      </c>
    </row>
    <row r="32" spans="1:12" x14ac:dyDescent="0.2">
      <c r="A32" s="27">
        <v>19</v>
      </c>
      <c r="B32" s="13">
        <f>'StLawGate-TCPL'!I24</f>
        <v>38.891126900000003</v>
      </c>
      <c r="C32" s="14">
        <f t="shared" si="3"/>
        <v>1043.8046818706634</v>
      </c>
      <c r="D32" s="15">
        <f>'SLG Report '!U20</f>
        <v>1039.848</v>
      </c>
      <c r="E32" s="15">
        <f>'SLG Report '!W20</f>
        <v>1026.3998999999999</v>
      </c>
      <c r="F32" s="13">
        <v>1044.25</v>
      </c>
      <c r="G32" s="76">
        <f>'StLawGate-TCPL'!H24</f>
        <v>0.5859086</v>
      </c>
      <c r="H32" s="16">
        <f>'SLG Report '!V19</f>
        <v>0.58610563999999998</v>
      </c>
      <c r="I32" s="28">
        <v>0.58799999999999997</v>
      </c>
      <c r="J32" s="84">
        <f t="shared" si="0"/>
        <v>3.9566818706634876</v>
      </c>
      <c r="K32" s="84">
        <f t="shared" si="1"/>
        <v>4.4020000000000437</v>
      </c>
      <c r="L32" s="84">
        <f t="shared" si="2"/>
        <v>-0.44531812933655601</v>
      </c>
    </row>
    <row r="33" spans="1:12" x14ac:dyDescent="0.2">
      <c r="A33" s="27">
        <v>20</v>
      </c>
      <c r="B33" s="13">
        <f>'StLawGate-TCPL'!I25</f>
        <v>38.861048099999998</v>
      </c>
      <c r="C33" s="14">
        <f t="shared" si="3"/>
        <v>1042.9973925281411</v>
      </c>
      <c r="D33" s="15">
        <f>'SLG Report '!U21</f>
        <v>1039.2697000000001</v>
      </c>
      <c r="E33" s="15">
        <f>'SLG Report '!W21</f>
        <v>1025.8235</v>
      </c>
      <c r="F33" s="13">
        <v>1044.25</v>
      </c>
      <c r="G33" s="76">
        <f>'StLawGate-TCPL'!H25</f>
        <v>0.5857272</v>
      </c>
      <c r="H33" s="16">
        <f>'SLG Report '!V21</f>
        <v>0.58511405999999999</v>
      </c>
      <c r="I33" s="28">
        <v>0.58799999999999997</v>
      </c>
      <c r="J33" s="84">
        <f t="shared" si="0"/>
        <v>3.7276925281410058</v>
      </c>
      <c r="K33" s="84">
        <f t="shared" si="1"/>
        <v>4.9802999999999429</v>
      </c>
      <c r="L33" s="84">
        <f t="shared" si="2"/>
        <v>-1.2526074718589371</v>
      </c>
    </row>
    <row r="34" spans="1:12" x14ac:dyDescent="0.2">
      <c r="A34" s="27">
        <v>21</v>
      </c>
      <c r="B34" s="13">
        <f>+'StLawGate-TCPL'!I26</f>
        <v>38.835919500000003</v>
      </c>
      <c r="C34" s="14">
        <f t="shared" si="3"/>
        <v>1042.3229623323721</v>
      </c>
      <c r="D34" s="15">
        <f>'SLG Report '!U22</f>
        <v>1039.7972</v>
      </c>
      <c r="E34" s="15">
        <f>'SLG Report '!W22</f>
        <v>1026.3472999999999</v>
      </c>
      <c r="F34" s="13">
        <v>1042.3599999999999</v>
      </c>
      <c r="G34" s="76">
        <f>'StLawGate-TCPL'!H26</f>
        <v>0.58545049999999998</v>
      </c>
      <c r="H34" s="16">
        <f>'SLG Report '!V22</f>
        <v>0.58542854</v>
      </c>
      <c r="I34" s="28">
        <v>0.58599999999999997</v>
      </c>
      <c r="J34" s="84">
        <f t="shared" si="0"/>
        <v>2.5257623323720964</v>
      </c>
      <c r="K34" s="84">
        <f t="shared" si="1"/>
        <v>2.5627999999999247</v>
      </c>
      <c r="L34" s="84">
        <f t="shared" si="2"/>
        <v>-3.7037667627828341E-2</v>
      </c>
    </row>
    <row r="35" spans="1:12" x14ac:dyDescent="0.2">
      <c r="A35" s="27">
        <v>22</v>
      </c>
      <c r="B35" s="13">
        <f>'StLawGate-TCPL'!I27</f>
        <v>38.837937699999998</v>
      </c>
      <c r="C35" s="14">
        <f t="shared" si="3"/>
        <v>1042.3771290993664</v>
      </c>
      <c r="D35" s="15">
        <f>'SLG Report '!U23</f>
        <v>1038.2527</v>
      </c>
      <c r="E35" s="15">
        <f>'SLG Report '!W23</f>
        <v>1024.8197</v>
      </c>
      <c r="F35" s="13">
        <v>1040.6500000000001</v>
      </c>
      <c r="G35" s="76">
        <f>'StLawGate-TCPL'!H27</f>
        <v>0.58505450000000003</v>
      </c>
      <c r="H35" s="16">
        <f>'SLG Report '!V23</f>
        <v>0.58561039000000004</v>
      </c>
      <c r="I35" s="28">
        <v>0.58599999999999997</v>
      </c>
      <c r="J35" s="84">
        <f t="shared" si="0"/>
        <v>4.1244290993663526</v>
      </c>
      <c r="K35" s="84">
        <f t="shared" si="1"/>
        <v>2.3973000000000866</v>
      </c>
      <c r="L35" s="84">
        <f t="shared" si="2"/>
        <v>1.727129099366266</v>
      </c>
    </row>
    <row r="36" spans="1:12" x14ac:dyDescent="0.2">
      <c r="A36" s="27">
        <v>23</v>
      </c>
      <c r="B36" s="13">
        <f>'StLawGate-TCPL'!I28</f>
        <v>38.827724400000001</v>
      </c>
      <c r="C36" s="14">
        <f t="shared" si="3"/>
        <v>1042.1030128366835</v>
      </c>
      <c r="D36" s="15">
        <f>'SLG Report '!U24</f>
        <v>1040.047</v>
      </c>
      <c r="E36" s="15">
        <f>'SLG Report '!W24</f>
        <v>1026.5942</v>
      </c>
      <c r="F36" s="13">
        <v>1042.3399999999999</v>
      </c>
      <c r="G36" s="76">
        <f>'StLawGate-TCPL'!H28</f>
        <v>0.58515890000000004</v>
      </c>
      <c r="H36" s="16">
        <f>'SLG Report '!V24</f>
        <v>0.58529955</v>
      </c>
      <c r="I36" s="28">
        <v>0.58599999999999997</v>
      </c>
      <c r="J36" s="84">
        <f t="shared" si="0"/>
        <v>2.0560128366835215</v>
      </c>
      <c r="K36" s="84">
        <f t="shared" si="1"/>
        <v>2.2929999999998927</v>
      </c>
      <c r="L36" s="84">
        <f t="shared" si="2"/>
        <v>-0.23698716331637115</v>
      </c>
    </row>
    <row r="37" spans="1:12" x14ac:dyDescent="0.2">
      <c r="A37" s="27">
        <v>24</v>
      </c>
      <c r="B37" s="13">
        <f>'StLawGate-TCPL'!I29</f>
        <v>38.794670099999998</v>
      </c>
      <c r="C37" s="14">
        <f t="shared" si="3"/>
        <v>1041.2158636114973</v>
      </c>
      <c r="D37" s="15">
        <f>'SLG Report '!U25</f>
        <v>1044.1395</v>
      </c>
      <c r="E37" s="15">
        <f>'SLG Report '!W25</f>
        <v>1030.6538</v>
      </c>
      <c r="F37" s="13">
        <v>1043.7</v>
      </c>
      <c r="G37" s="76">
        <f>'StLawGate-TCPL'!H29</f>
        <v>0.58514149999999998</v>
      </c>
      <c r="H37" s="16">
        <f>'SLG Report '!V25</f>
        <v>0.58712887999999996</v>
      </c>
      <c r="I37" s="28">
        <v>0.58699999999999997</v>
      </c>
      <c r="J37" s="84">
        <f t="shared" si="0"/>
        <v>-2.9236363885027004</v>
      </c>
      <c r="K37" s="84">
        <f t="shared" si="1"/>
        <v>-0.43949999999995271</v>
      </c>
      <c r="L37" s="84">
        <f t="shared" si="2"/>
        <v>-2.4841363885027476</v>
      </c>
    </row>
    <row r="38" spans="1:12" x14ac:dyDescent="0.2">
      <c r="A38" s="27">
        <v>25</v>
      </c>
      <c r="B38" s="13">
        <f>'StLawGate-TCPL'!I30</f>
        <v>38.8821528</v>
      </c>
      <c r="C38" s="14">
        <f t="shared" ref="C38" si="4">(B38/1000)*0.0283168*947817.1</f>
        <v>1043.5638246792619</v>
      </c>
      <c r="D38" s="15">
        <f>'SLG Report '!U26</f>
        <v>1044.7706000000001</v>
      </c>
      <c r="E38" s="15">
        <f>'SLG Report '!W26</f>
        <v>1031.2809</v>
      </c>
      <c r="F38" s="13">
        <v>1045.25</v>
      </c>
      <c r="G38" s="76">
        <f>'StLawGate-TCPL'!H30</f>
        <v>0.58548460000000002</v>
      </c>
      <c r="H38" s="16">
        <f>'SLG Report '!V26</f>
        <v>0.5874722</v>
      </c>
      <c r="I38" s="28">
        <v>0.58699999999999997</v>
      </c>
      <c r="J38" s="84">
        <f t="shared" ref="J38:J42" si="5">C38-D38</f>
        <v>-1.2067753207381884</v>
      </c>
      <c r="K38" s="84">
        <f t="shared" ref="K38:K42" si="6">F38-D38</f>
        <v>0.47939999999994143</v>
      </c>
      <c r="L38" s="84">
        <f t="shared" ref="L38:L42" si="7">C38-F38</f>
        <v>-1.6861753207381298</v>
      </c>
    </row>
    <row r="39" spans="1:12" x14ac:dyDescent="0.2">
      <c r="A39" s="27">
        <v>26</v>
      </c>
      <c r="B39" s="13">
        <f>'StLawGate-TCPL'!I31</f>
        <v>38.966895200000003</v>
      </c>
      <c r="C39" s="14">
        <f t="shared" ref="C39:C43" si="8">(B39/1000)*0.0283168*947817.1</f>
        <v>1045.8382384317972</v>
      </c>
      <c r="D39" s="15">
        <f>'SLG Report '!U27</f>
        <v>1043.8737000000001</v>
      </c>
      <c r="E39" s="15">
        <f>'SLG Report '!W27</f>
        <v>1030.3912</v>
      </c>
      <c r="F39" s="13">
        <v>1044.81</v>
      </c>
      <c r="G39" s="76">
        <f>'StLawGate-TCPL'!H31</f>
        <v>0.58661549999999996</v>
      </c>
      <c r="H39" s="16">
        <f>'SLG Report '!V27</f>
        <v>0.58706396999999999</v>
      </c>
      <c r="I39" s="28">
        <v>0.58699999999999997</v>
      </c>
      <c r="J39" s="84">
        <f t="shared" si="5"/>
        <v>1.9645384317971093</v>
      </c>
      <c r="K39" s="84">
        <f t="shared" si="6"/>
        <v>0.93629999999984648</v>
      </c>
      <c r="L39" s="84">
        <f t="shared" si="7"/>
        <v>1.0282384317972628</v>
      </c>
    </row>
    <row r="40" spans="1:12" x14ac:dyDescent="0.2">
      <c r="A40" s="85">
        <v>27</v>
      </c>
      <c r="B40" s="13">
        <f>'StLawGate-TCPL'!I32</f>
        <v>38.998263799999997</v>
      </c>
      <c r="C40" s="14">
        <f t="shared" si="8"/>
        <v>1046.6801449064517</v>
      </c>
      <c r="D40" s="15">
        <f>'SLG Report '!U28</f>
        <v>1044.4241999999999</v>
      </c>
      <c r="E40" s="15">
        <f>'SLG Report '!W28</f>
        <v>1030.9344000000001</v>
      </c>
      <c r="F40" s="13">
        <v>1044.8699999999999</v>
      </c>
      <c r="G40" s="76">
        <f>'StLawGate-TCPL'!H32</f>
        <v>0.58686260000000001</v>
      </c>
      <c r="H40" s="16">
        <f>'SLG Report '!V28</f>
        <v>0.58673655999999996</v>
      </c>
      <c r="I40" s="28">
        <v>0.58599999999999997</v>
      </c>
      <c r="J40" s="84">
        <f t="shared" si="5"/>
        <v>2.2559449064517594</v>
      </c>
      <c r="K40" s="84">
        <f t="shared" si="6"/>
        <v>0.44579999999996289</v>
      </c>
      <c r="L40" s="84">
        <f t="shared" si="7"/>
        <v>1.8101449064517965</v>
      </c>
    </row>
    <row r="41" spans="1:12" x14ac:dyDescent="0.2">
      <c r="A41" s="27">
        <v>28</v>
      </c>
      <c r="B41" s="13">
        <f>'StLawGate-TCPL'!I33</f>
        <v>38.972314599999997</v>
      </c>
      <c r="C41" s="14">
        <f t="shared" si="8"/>
        <v>1045.9836905064431</v>
      </c>
      <c r="D41" s="15">
        <f>'SLG Report '!U29</f>
        <v>1045.7058999999999</v>
      </c>
      <c r="E41" s="15">
        <f>'SLG Report '!W29</f>
        <v>1032.2064</v>
      </c>
      <c r="F41" s="13">
        <v>1044.5899999999999</v>
      </c>
      <c r="G41" s="76">
        <f>'StLawGate-TCPL'!H33</f>
        <v>0.58656039999999998</v>
      </c>
      <c r="H41" s="16">
        <f>'SLG Report '!V29</f>
        <v>0.58745497000000002</v>
      </c>
      <c r="I41" s="28">
        <v>0.58699999999999997</v>
      </c>
      <c r="J41" s="84">
        <f t="shared" si="5"/>
        <v>0.2777905064431252</v>
      </c>
      <c r="K41" s="84">
        <f t="shared" si="6"/>
        <v>-1.1159000000000106</v>
      </c>
      <c r="L41" s="84">
        <f t="shared" si="7"/>
        <v>1.3936905064431357</v>
      </c>
    </row>
    <row r="42" spans="1:12" x14ac:dyDescent="0.2">
      <c r="A42" s="27">
        <v>29</v>
      </c>
      <c r="B42" s="13">
        <f>'StLawGate-TCPL'!I34</f>
        <v>39.0020095</v>
      </c>
      <c r="C42" s="14">
        <f t="shared" si="8"/>
        <v>1046.7806763003334</v>
      </c>
      <c r="D42" s="15">
        <f>'SLG Report '!U30</f>
        <v>1045.8359</v>
      </c>
      <c r="E42" s="15">
        <f>'SLG Report '!W30</f>
        <v>1032.337</v>
      </c>
      <c r="F42" s="13">
        <v>1046.67</v>
      </c>
      <c r="G42" s="76">
        <f>'StLawGate-TCPL'!H34</f>
        <v>0.58651529999999996</v>
      </c>
      <c r="H42" s="16">
        <f>'SLG Report '!V30</f>
        <v>0.58784663999999998</v>
      </c>
      <c r="I42" s="28">
        <v>0.58799999999999997</v>
      </c>
      <c r="J42" s="84">
        <f t="shared" si="5"/>
        <v>0.94477630033338755</v>
      </c>
      <c r="K42" s="84">
        <f t="shared" si="6"/>
        <v>0.83410000000003492</v>
      </c>
      <c r="L42" s="84">
        <f t="shared" si="7"/>
        <v>0.11067630033335263</v>
      </c>
    </row>
    <row r="43" spans="1:12" x14ac:dyDescent="0.2">
      <c r="A43" s="85">
        <v>30</v>
      </c>
      <c r="B43" s="13">
        <f>'StLawGate-TCPL'!I35</f>
        <v>39.019679400000001</v>
      </c>
      <c r="C43" s="14">
        <f t="shared" si="8"/>
        <v>1047.2549213484549</v>
      </c>
      <c r="D43" s="15">
        <f>'SLG Report '!U31</f>
        <v>1046.7478000000001</v>
      </c>
      <c r="E43" s="15">
        <f>'SLG Report '!W31</f>
        <v>1033.2435</v>
      </c>
      <c r="F43" s="13">
        <v>1049.3</v>
      </c>
      <c r="G43" s="76">
        <f>'StLawGate-TCPL'!H35</f>
        <v>0.5869162</v>
      </c>
      <c r="H43" s="16">
        <f>'SLG Report '!V31</f>
        <v>0.58853089999999997</v>
      </c>
      <c r="I43" s="28">
        <v>0.59</v>
      </c>
      <c r="J43" s="84">
        <f t="shared" ref="J43" si="9">C43-D43</f>
        <v>0.5071213484548025</v>
      </c>
      <c r="K43" s="84">
        <f t="shared" ref="K43" si="10">F43-D43</f>
        <v>2.552199999999857</v>
      </c>
      <c r="L43" s="84">
        <f t="shared" ref="L43" si="11">C43-F43</f>
        <v>-2.0450786515450545</v>
      </c>
    </row>
    <row r="44" spans="1:12" x14ac:dyDescent="0.2">
      <c r="A44" s="85"/>
      <c r="B44" s="13"/>
      <c r="C44" s="14"/>
      <c r="D44" s="15"/>
      <c r="E44" s="15"/>
      <c r="F44" s="86"/>
      <c r="G44" s="76"/>
      <c r="H44" s="16"/>
      <c r="I44" s="28"/>
      <c r="J44" s="84"/>
      <c r="K44" s="84"/>
      <c r="L44" s="84"/>
    </row>
    <row r="45" spans="1:12" x14ac:dyDescent="0.2">
      <c r="A45" s="85"/>
      <c r="B45" s="13"/>
      <c r="C45" s="14"/>
      <c r="D45" s="15"/>
      <c r="E45" s="15"/>
      <c r="F45" s="17"/>
      <c r="G45" s="76"/>
      <c r="H45" s="16"/>
      <c r="I45" s="28"/>
      <c r="J45" s="84"/>
      <c r="K45" s="84"/>
      <c r="L45" s="84"/>
    </row>
    <row r="46" spans="1:12" x14ac:dyDescent="0.2">
      <c r="A46" s="27"/>
      <c r="B46" s="13"/>
      <c r="C46" s="14"/>
      <c r="D46" s="15"/>
      <c r="E46" s="15"/>
      <c r="F46" s="17"/>
      <c r="G46" s="76"/>
      <c r="H46" s="16"/>
      <c r="I46" s="28"/>
      <c r="J46" s="84"/>
      <c r="K46" s="84"/>
      <c r="L46" s="84"/>
    </row>
    <row r="47" spans="1:12" x14ac:dyDescent="0.2">
      <c r="A47" s="27"/>
      <c r="B47" s="13"/>
      <c r="C47" s="15"/>
      <c r="D47" s="15"/>
      <c r="E47" s="15"/>
      <c r="F47" s="17"/>
      <c r="G47" s="76"/>
      <c r="H47" s="16"/>
      <c r="I47" s="28"/>
      <c r="J47" s="84"/>
      <c r="K47" s="84"/>
      <c r="L47" s="84"/>
    </row>
    <row r="48" spans="1:12" x14ac:dyDescent="0.2">
      <c r="A48" s="27"/>
      <c r="B48" s="13"/>
      <c r="C48" s="14"/>
      <c r="D48" s="15"/>
      <c r="E48" s="15"/>
      <c r="F48" s="15"/>
      <c r="G48" s="76"/>
      <c r="H48" s="16"/>
      <c r="I48" s="28"/>
      <c r="J48" s="84"/>
      <c r="K48" s="84"/>
      <c r="L48" s="84"/>
    </row>
    <row r="49" spans="1:9" x14ac:dyDescent="0.2">
      <c r="A49" s="77"/>
      <c r="B49" s="6"/>
      <c r="C49" s="6"/>
      <c r="D49" s="6"/>
      <c r="E49" s="6"/>
      <c r="F49" s="6"/>
      <c r="G49" s="6"/>
      <c r="H49" s="6"/>
      <c r="I49" s="78"/>
    </row>
    <row r="50" spans="1:9" x14ac:dyDescent="0.2">
      <c r="A50" s="27" t="s">
        <v>32</v>
      </c>
      <c r="B50" s="17">
        <f>AVERAGE(B14:B48)</f>
        <v>38.871327533333321</v>
      </c>
      <c r="C50" s="17">
        <f t="shared" ref="C50:I50" si="12">AVERAGE(C14:C48)</f>
        <v>1043.2732837530959</v>
      </c>
      <c r="D50" s="17">
        <f t="shared" si="12"/>
        <v>1040.7297333333338</v>
      </c>
      <c r="E50" s="17">
        <f t="shared" si="12"/>
        <v>1027.2770766666665</v>
      </c>
      <c r="F50" s="17">
        <f t="shared" si="12"/>
        <v>1043.847</v>
      </c>
      <c r="G50" s="76">
        <f t="shared" si="12"/>
        <v>0.58641176333333334</v>
      </c>
      <c r="H50" s="16">
        <f t="shared" si="12"/>
        <v>0.58682195933333325</v>
      </c>
      <c r="I50" s="16">
        <f t="shared" si="12"/>
        <v>0.5871666666666665</v>
      </c>
    </row>
    <row r="51" spans="1:9" x14ac:dyDescent="0.2">
      <c r="A51" s="27" t="s">
        <v>33</v>
      </c>
      <c r="B51" s="17">
        <f>MIN(B14:B48)</f>
        <v>38.762351099999997</v>
      </c>
      <c r="C51" s="17">
        <f t="shared" ref="C51:I51" si="13">MIN(C14:C48)</f>
        <v>1040.3484492112891</v>
      </c>
      <c r="D51" s="17">
        <f t="shared" si="13"/>
        <v>1036.5089</v>
      </c>
      <c r="E51" s="17">
        <f t="shared" si="13"/>
        <v>1023.0902</v>
      </c>
      <c r="F51" s="17">
        <f t="shared" si="13"/>
        <v>1040.6500000000001</v>
      </c>
      <c r="G51" s="16">
        <f t="shared" si="13"/>
        <v>0.58465160000000005</v>
      </c>
      <c r="H51" s="16">
        <f t="shared" si="13"/>
        <v>0.58505052000000002</v>
      </c>
      <c r="I51" s="28">
        <f t="shared" si="13"/>
        <v>0.58499999999999996</v>
      </c>
    </row>
    <row r="52" spans="1:9" ht="13.5" thickBot="1" x14ac:dyDescent="0.25">
      <c r="A52" s="79" t="s">
        <v>34</v>
      </c>
      <c r="B52" s="80">
        <f>MAX(B14:B48)</f>
        <v>39.019679400000001</v>
      </c>
      <c r="C52" s="80">
        <f t="shared" ref="C52:I52" si="14">MAX(C14:C48)</f>
        <v>1047.2549213484549</v>
      </c>
      <c r="D52" s="80">
        <f t="shared" si="14"/>
        <v>1046.7478000000001</v>
      </c>
      <c r="E52" s="80">
        <f t="shared" si="14"/>
        <v>1033.2435</v>
      </c>
      <c r="F52" s="80">
        <f t="shared" si="14"/>
        <v>1049.3</v>
      </c>
      <c r="G52" s="81">
        <f t="shared" si="14"/>
        <v>0.58929469999999995</v>
      </c>
      <c r="H52" s="81">
        <f t="shared" si="14"/>
        <v>0.58999162999999999</v>
      </c>
      <c r="I52" s="82">
        <f t="shared" si="14"/>
        <v>0.59</v>
      </c>
    </row>
    <row r="53" spans="1:9" x14ac:dyDescent="0.2">
      <c r="A53" s="12"/>
      <c r="B53" s="6"/>
      <c r="C53" s="6"/>
      <c r="D53" s="6"/>
      <c r="E53" s="6"/>
      <c r="F53" s="6"/>
      <c r="G53" s="6"/>
      <c r="H53" s="6"/>
      <c r="I53" s="6"/>
    </row>
    <row r="54" spans="1:9" x14ac:dyDescent="0.2">
      <c r="A54" s="12"/>
      <c r="B54" s="6"/>
      <c r="C54" s="6"/>
      <c r="D54" s="6"/>
      <c r="E54" s="6"/>
      <c r="F54" s="6"/>
      <c r="G54" s="6"/>
      <c r="H54" s="6"/>
      <c r="I54" s="6"/>
    </row>
    <row r="55" spans="1:9" x14ac:dyDescent="0.2">
      <c r="A55" s="12"/>
      <c r="B55" s="6"/>
      <c r="C55" s="6"/>
      <c r="D55" s="6"/>
      <c r="E55" s="6"/>
      <c r="F55" s="6"/>
      <c r="G55" s="6"/>
      <c r="H55" s="6"/>
      <c r="I55" s="6"/>
    </row>
    <row r="56" spans="1:9" x14ac:dyDescent="0.2">
      <c r="A56" s="12"/>
      <c r="B56" s="6"/>
      <c r="C56" s="6"/>
      <c r="D56" s="6"/>
      <c r="E56" s="6"/>
      <c r="F56" s="6"/>
      <c r="G56" s="6"/>
      <c r="H56" s="6"/>
      <c r="I56" s="6"/>
    </row>
    <row r="57" spans="1:9" x14ac:dyDescent="0.2">
      <c r="A57" s="12"/>
      <c r="B57" s="6"/>
      <c r="C57" s="6"/>
      <c r="D57" s="6"/>
      <c r="E57" s="6"/>
      <c r="F57" s="6"/>
      <c r="G57" s="6"/>
      <c r="H57" s="6"/>
      <c r="I57" s="6"/>
    </row>
    <row r="58" spans="1:9" x14ac:dyDescent="0.2">
      <c r="A58" s="12"/>
      <c r="B58" s="6"/>
      <c r="C58" s="6"/>
      <c r="D58" s="6"/>
      <c r="E58" s="6"/>
      <c r="F58" s="6"/>
      <c r="G58" s="6"/>
      <c r="H58" s="6"/>
      <c r="I58" s="6"/>
    </row>
    <row r="59" spans="1:9" x14ac:dyDescent="0.2">
      <c r="A59" s="12"/>
      <c r="B59" s="6"/>
      <c r="C59" s="6"/>
      <c r="D59" s="6"/>
      <c r="E59" s="6"/>
      <c r="F59" s="6"/>
      <c r="G59" s="6"/>
      <c r="H59" s="6"/>
      <c r="I59" s="6"/>
    </row>
  </sheetData>
  <mergeCells count="6">
    <mergeCell ref="J12:L12"/>
    <mergeCell ref="B10:F10"/>
    <mergeCell ref="A1:I1"/>
    <mergeCell ref="A2:I2"/>
    <mergeCell ref="G10:I11"/>
    <mergeCell ref="A3:I3"/>
  </mergeCells>
  <phoneticPr fontId="3" type="noConversion"/>
  <pageMargins left="0.25" right="0.25" top="1" bottom="1" header="0.5" footer="0.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8"/>
  <sheetViews>
    <sheetView tabSelected="1" topLeftCell="A13" zoomScale="140" zoomScaleNormal="140" workbookViewId="0">
      <selection activeCell="S20" sqref="S20"/>
    </sheetView>
  </sheetViews>
  <sheetFormatPr defaultRowHeight="12.75" x14ac:dyDescent="0.2"/>
  <sheetData>
    <row r="1" spans="1:15" x14ac:dyDescent="0.2">
      <c r="A1" s="169" t="s">
        <v>13</v>
      </c>
      <c r="B1" s="170"/>
      <c r="C1" s="170"/>
      <c r="D1" s="170"/>
      <c r="E1" s="170"/>
      <c r="F1" s="170"/>
      <c r="G1" s="170"/>
      <c r="H1" s="170"/>
      <c r="I1" s="171"/>
      <c r="J1" s="171"/>
      <c r="K1" s="171"/>
      <c r="L1" s="171"/>
      <c r="M1" s="171"/>
      <c r="N1" s="171"/>
      <c r="O1" s="172"/>
    </row>
    <row r="2" spans="1:15" ht="13.5" thickBot="1" x14ac:dyDescent="0.25">
      <c r="A2" s="173" t="s">
        <v>88</v>
      </c>
      <c r="B2" s="174"/>
      <c r="C2" s="174"/>
      <c r="D2" s="174"/>
      <c r="E2" s="174"/>
      <c r="F2" s="174"/>
      <c r="G2" s="174"/>
      <c r="H2" s="174"/>
      <c r="I2" s="175"/>
      <c r="J2" s="175"/>
      <c r="K2" s="175"/>
      <c r="L2" s="175"/>
      <c r="M2" s="175"/>
      <c r="N2" s="175"/>
      <c r="O2" s="176"/>
    </row>
    <row r="3" spans="1:15" x14ac:dyDescent="0.2">
      <c r="A3" s="118" t="s">
        <v>35</v>
      </c>
      <c r="B3" s="119"/>
      <c r="C3" s="119"/>
      <c r="D3" s="119"/>
      <c r="E3" s="119"/>
      <c r="F3" s="119"/>
      <c r="G3" s="119"/>
      <c r="H3" s="179"/>
      <c r="I3" s="118" t="s">
        <v>50</v>
      </c>
      <c r="J3" s="130"/>
      <c r="K3" s="130"/>
      <c r="L3" s="130"/>
      <c r="M3" s="130"/>
      <c r="N3" s="130"/>
      <c r="O3" s="131"/>
    </row>
    <row r="4" spans="1:15" s="31" customFormat="1" ht="22.5" x14ac:dyDescent="0.2">
      <c r="A4" s="163" t="s">
        <v>38</v>
      </c>
      <c r="B4" s="165" t="s">
        <v>39</v>
      </c>
      <c r="C4" s="165" t="s">
        <v>40</v>
      </c>
      <c r="D4" s="156" t="s">
        <v>36</v>
      </c>
      <c r="E4" s="156"/>
      <c r="F4" s="156"/>
      <c r="G4" s="156" t="s">
        <v>37</v>
      </c>
      <c r="H4" s="157"/>
      <c r="I4" s="38" t="s">
        <v>39</v>
      </c>
      <c r="J4" s="32" t="s">
        <v>44</v>
      </c>
      <c r="K4" s="32" t="s">
        <v>45</v>
      </c>
      <c r="L4" s="32" t="s">
        <v>46</v>
      </c>
      <c r="M4" s="32" t="s">
        <v>47</v>
      </c>
      <c r="N4" s="134" t="s">
        <v>48</v>
      </c>
      <c r="O4" s="133"/>
    </row>
    <row r="5" spans="1:15" s="31" customFormat="1" ht="22.5" x14ac:dyDescent="0.2">
      <c r="A5" s="177"/>
      <c r="B5" s="178"/>
      <c r="C5" s="178"/>
      <c r="D5" s="32" t="s">
        <v>41</v>
      </c>
      <c r="E5" s="32" t="s">
        <v>42</v>
      </c>
      <c r="F5" s="32" t="s">
        <v>43</v>
      </c>
      <c r="G5" s="32" t="s">
        <v>42</v>
      </c>
      <c r="H5" s="48" t="s">
        <v>43</v>
      </c>
      <c r="I5" s="38" t="s">
        <v>27</v>
      </c>
      <c r="J5" s="32" t="s">
        <v>49</v>
      </c>
      <c r="K5" s="32" t="s">
        <v>134</v>
      </c>
      <c r="L5" s="32" t="s">
        <v>141</v>
      </c>
      <c r="M5" s="32" t="s">
        <v>141</v>
      </c>
      <c r="N5" s="132"/>
      <c r="O5" s="133"/>
    </row>
    <row r="6" spans="1:15" ht="13.5" thickBot="1" x14ac:dyDescent="0.25">
      <c r="A6" s="180"/>
      <c r="B6" s="135" t="s">
        <v>51</v>
      </c>
      <c r="C6" s="137" t="s">
        <v>52</v>
      </c>
      <c r="D6" s="135"/>
      <c r="E6" s="135"/>
      <c r="F6" s="135"/>
      <c r="G6" s="135"/>
      <c r="H6" s="182"/>
      <c r="I6" s="39" t="s">
        <v>89</v>
      </c>
      <c r="J6" s="40" t="s">
        <v>49</v>
      </c>
      <c r="K6" s="40" t="s">
        <v>90</v>
      </c>
      <c r="L6" s="40" t="s">
        <v>141</v>
      </c>
      <c r="M6" s="40" t="s">
        <v>141</v>
      </c>
      <c r="N6" s="41" t="s">
        <v>166</v>
      </c>
      <c r="O6" s="42"/>
    </row>
    <row r="7" spans="1:15" x14ac:dyDescent="0.2">
      <c r="A7" s="180"/>
      <c r="B7" s="135"/>
      <c r="C7" s="137"/>
      <c r="D7" s="135"/>
      <c r="E7" s="135"/>
      <c r="F7" s="135"/>
      <c r="G7" s="135"/>
      <c r="H7" s="182"/>
      <c r="I7" s="118" t="s">
        <v>53</v>
      </c>
      <c r="J7" s="130"/>
      <c r="K7" s="130"/>
      <c r="L7" s="130"/>
      <c r="M7" s="130"/>
      <c r="N7" s="130"/>
      <c r="O7" s="131"/>
    </row>
    <row r="8" spans="1:15" ht="22.5" customHeight="1" x14ac:dyDescent="0.2">
      <c r="A8" s="180"/>
      <c r="B8" s="135"/>
      <c r="C8" s="137"/>
      <c r="D8" s="135"/>
      <c r="E8" s="135"/>
      <c r="F8" s="135"/>
      <c r="G8" s="135"/>
      <c r="H8" s="182"/>
      <c r="I8" s="43" t="s">
        <v>39</v>
      </c>
      <c r="J8" s="34" t="s">
        <v>44</v>
      </c>
      <c r="K8" s="32" t="s">
        <v>45</v>
      </c>
      <c r="L8" s="32" t="s">
        <v>46</v>
      </c>
      <c r="M8" s="32" t="s">
        <v>47</v>
      </c>
      <c r="N8" s="134" t="s">
        <v>48</v>
      </c>
      <c r="O8" s="133"/>
    </row>
    <row r="9" spans="1:15" x14ac:dyDescent="0.2">
      <c r="A9" s="180"/>
      <c r="B9" s="135"/>
      <c r="C9" s="137"/>
      <c r="D9" s="135"/>
      <c r="E9" s="135"/>
      <c r="F9" s="135"/>
      <c r="G9" s="135"/>
      <c r="H9" s="182"/>
      <c r="I9" s="43"/>
      <c r="J9" s="34"/>
      <c r="K9" s="34"/>
      <c r="L9" s="34"/>
      <c r="M9" s="34"/>
      <c r="N9" s="139"/>
      <c r="O9" s="140"/>
    </row>
    <row r="10" spans="1:15" ht="13.5" thickBot="1" x14ac:dyDescent="0.25">
      <c r="A10" s="180"/>
      <c r="B10" s="135"/>
      <c r="C10" s="137"/>
      <c r="D10" s="135"/>
      <c r="E10" s="135"/>
      <c r="F10" s="135"/>
      <c r="G10" s="135"/>
      <c r="H10" s="182"/>
      <c r="I10" s="44"/>
      <c r="J10" s="45"/>
      <c r="K10" s="45"/>
      <c r="L10" s="45"/>
      <c r="M10" s="45"/>
      <c r="N10" s="46"/>
      <c r="O10" s="47"/>
    </row>
    <row r="11" spans="1:15" x14ac:dyDescent="0.2">
      <c r="A11" s="180"/>
      <c r="B11" s="135"/>
      <c r="C11" s="137"/>
      <c r="D11" s="135"/>
      <c r="E11" s="135"/>
      <c r="F11" s="135"/>
      <c r="G11" s="135"/>
      <c r="H11" s="182"/>
      <c r="I11" s="144" t="s">
        <v>54</v>
      </c>
      <c r="J11" s="145"/>
      <c r="K11" s="145"/>
      <c r="L11" s="145"/>
      <c r="M11" s="145"/>
      <c r="N11" s="145"/>
      <c r="O11" s="146"/>
    </row>
    <row r="12" spans="1:15" ht="22.5" customHeight="1" thickBot="1" x14ac:dyDescent="0.25">
      <c r="A12" s="181"/>
      <c r="B12" s="136"/>
      <c r="C12" s="138"/>
      <c r="D12" s="136"/>
      <c r="E12" s="136"/>
      <c r="F12" s="136"/>
      <c r="G12" s="136"/>
      <c r="H12" s="183"/>
      <c r="I12" s="141" t="s">
        <v>81</v>
      </c>
      <c r="J12" s="142"/>
      <c r="K12" s="142"/>
      <c r="L12" s="142"/>
      <c r="M12" s="142"/>
      <c r="N12" s="142"/>
      <c r="O12" s="143"/>
    </row>
    <row r="13" spans="1:15" ht="13.5" thickBot="1" x14ac:dyDescent="0.25">
      <c r="A13" s="118" t="s">
        <v>55</v>
      </c>
      <c r="B13" s="119"/>
      <c r="C13" s="119"/>
      <c r="D13" s="119"/>
      <c r="E13" s="119"/>
      <c r="F13" s="119"/>
      <c r="G13" s="119"/>
      <c r="H13" s="179"/>
      <c r="I13" s="6"/>
      <c r="J13" s="6"/>
      <c r="K13" s="6"/>
      <c r="L13" s="6"/>
      <c r="M13" s="6"/>
      <c r="O13" s="63"/>
    </row>
    <row r="14" spans="1:15" ht="35.25" customHeight="1" thickBot="1" x14ac:dyDescent="0.25">
      <c r="A14" s="163" t="s">
        <v>38</v>
      </c>
      <c r="B14" s="165" t="s">
        <v>39</v>
      </c>
      <c r="C14" s="165" t="s">
        <v>40</v>
      </c>
      <c r="D14" s="156" t="s">
        <v>82</v>
      </c>
      <c r="E14" s="156"/>
      <c r="F14" s="156"/>
      <c r="G14" s="156" t="s">
        <v>83</v>
      </c>
      <c r="H14" s="157"/>
      <c r="I14" s="153" t="s">
        <v>56</v>
      </c>
      <c r="J14" s="154"/>
      <c r="K14" s="154"/>
      <c r="L14" s="154"/>
      <c r="M14" s="154"/>
      <c r="N14" s="154"/>
      <c r="O14" s="155"/>
    </row>
    <row r="15" spans="1:15" ht="23.25" thickBot="1" x14ac:dyDescent="0.25">
      <c r="A15" s="164"/>
      <c r="B15" s="166"/>
      <c r="C15" s="166"/>
      <c r="D15" s="33" t="s">
        <v>41</v>
      </c>
      <c r="E15" s="33" t="s">
        <v>84</v>
      </c>
      <c r="F15" s="33" t="s">
        <v>43</v>
      </c>
      <c r="G15" s="33" t="s">
        <v>84</v>
      </c>
      <c r="H15" s="49" t="s">
        <v>43</v>
      </c>
      <c r="I15" s="6"/>
      <c r="J15" s="6"/>
      <c r="K15" s="6"/>
      <c r="L15" s="6"/>
      <c r="M15" s="6"/>
      <c r="O15" s="63"/>
    </row>
    <row r="16" spans="1:15" ht="33.75" x14ac:dyDescent="0.2">
      <c r="A16" s="43"/>
      <c r="B16" s="34" t="s">
        <v>27</v>
      </c>
      <c r="C16" s="32" t="s">
        <v>86</v>
      </c>
      <c r="D16" s="34"/>
      <c r="E16" s="34"/>
      <c r="F16" s="34"/>
      <c r="G16" s="34"/>
      <c r="H16" s="50"/>
      <c r="I16" s="54" t="s">
        <v>57</v>
      </c>
      <c r="J16" s="55"/>
      <c r="K16" s="55"/>
      <c r="L16" s="55"/>
      <c r="M16" s="55"/>
      <c r="N16" s="56"/>
      <c r="O16" s="57"/>
    </row>
    <row r="17" spans="1:15" ht="12.75" customHeight="1" x14ac:dyDescent="0.2">
      <c r="A17" s="43" t="s">
        <v>78</v>
      </c>
      <c r="B17" s="34" t="s">
        <v>51</v>
      </c>
      <c r="C17" s="137" t="s">
        <v>52</v>
      </c>
      <c r="D17" s="34"/>
      <c r="E17" s="34"/>
      <c r="F17" s="34"/>
      <c r="G17" s="34"/>
      <c r="H17" s="50"/>
      <c r="I17" s="58" t="s">
        <v>58</v>
      </c>
      <c r="J17" s="36" t="s">
        <v>60</v>
      </c>
      <c r="K17" s="36"/>
      <c r="L17" s="36"/>
      <c r="M17" s="36"/>
      <c r="N17" s="37"/>
      <c r="O17" s="59"/>
    </row>
    <row r="18" spans="1:15" ht="13.5" thickBot="1" x14ac:dyDescent="0.25">
      <c r="A18" s="43"/>
      <c r="B18" s="34"/>
      <c r="C18" s="137"/>
      <c r="D18" s="34"/>
      <c r="E18" s="34"/>
      <c r="F18" s="34"/>
      <c r="G18" s="34"/>
      <c r="H18" s="50"/>
      <c r="I18" s="44" t="s">
        <v>59</v>
      </c>
      <c r="J18" s="71">
        <v>44543</v>
      </c>
      <c r="K18" s="45"/>
      <c r="L18" s="45"/>
      <c r="M18" s="45"/>
      <c r="N18" s="46"/>
      <c r="O18" s="47"/>
    </row>
    <row r="19" spans="1:15" ht="13.5" thickBot="1" x14ac:dyDescent="0.25">
      <c r="A19" s="43"/>
      <c r="B19" s="34"/>
      <c r="C19" s="137"/>
      <c r="D19" s="34"/>
      <c r="E19" s="34"/>
      <c r="F19" s="34"/>
      <c r="G19" s="34"/>
      <c r="H19" s="50"/>
      <c r="I19" s="62"/>
      <c r="J19" s="6"/>
      <c r="K19" s="6"/>
      <c r="L19" s="6"/>
      <c r="M19" s="6"/>
      <c r="O19" s="63"/>
    </row>
    <row r="20" spans="1:15" x14ac:dyDescent="0.2">
      <c r="A20" s="43"/>
      <c r="B20" s="34"/>
      <c r="C20" s="137"/>
      <c r="D20" s="34"/>
      <c r="E20" s="34"/>
      <c r="F20" s="34"/>
      <c r="G20" s="34"/>
      <c r="H20" s="50"/>
      <c r="I20" s="54"/>
      <c r="J20" s="55"/>
      <c r="K20" s="55"/>
      <c r="L20" s="55"/>
      <c r="M20" s="55"/>
      <c r="N20" s="56"/>
      <c r="O20" s="57"/>
    </row>
    <row r="21" spans="1:15" x14ac:dyDescent="0.2">
      <c r="A21" s="43"/>
      <c r="B21" s="34"/>
      <c r="C21" s="137"/>
      <c r="D21" s="34"/>
      <c r="E21" s="34"/>
      <c r="F21" s="34"/>
      <c r="G21" s="34"/>
      <c r="H21" s="50"/>
      <c r="I21" s="60" t="s">
        <v>57</v>
      </c>
      <c r="J21" s="7"/>
      <c r="K21" s="7"/>
      <c r="L21" s="7"/>
      <c r="M21" s="7"/>
      <c r="N21" s="18"/>
      <c r="O21" s="61"/>
    </row>
    <row r="22" spans="1:15" x14ac:dyDescent="0.2">
      <c r="A22" s="43"/>
      <c r="B22" s="34"/>
      <c r="C22" s="137"/>
      <c r="D22" s="34"/>
      <c r="E22" s="34"/>
      <c r="F22" s="34"/>
      <c r="G22" s="34"/>
      <c r="H22" s="50"/>
      <c r="I22" s="58" t="s">
        <v>58</v>
      </c>
      <c r="J22" s="36" t="s">
        <v>80</v>
      </c>
      <c r="K22" s="36"/>
      <c r="L22" s="36"/>
      <c r="M22" s="36"/>
      <c r="N22" s="37"/>
      <c r="O22" s="59"/>
    </row>
    <row r="23" spans="1:15" ht="13.5" thickBot="1" x14ac:dyDescent="0.25">
      <c r="A23" s="51"/>
      <c r="B23" s="52"/>
      <c r="C23" s="138"/>
      <c r="D23" s="52"/>
      <c r="E23" s="52"/>
      <c r="F23" s="52"/>
      <c r="G23" s="52"/>
      <c r="H23" s="53"/>
      <c r="I23" s="44" t="s">
        <v>59</v>
      </c>
      <c r="J23" s="45"/>
      <c r="K23" s="45"/>
      <c r="L23" s="45"/>
      <c r="M23" s="45"/>
      <c r="N23" s="46"/>
      <c r="O23" s="47"/>
    </row>
    <row r="24" spans="1:15" ht="12.75" customHeight="1" x14ac:dyDescent="0.2">
      <c r="A24" s="159" t="s">
        <v>39</v>
      </c>
      <c r="B24" s="167" t="s">
        <v>44</v>
      </c>
      <c r="C24" s="161" t="s">
        <v>45</v>
      </c>
      <c r="D24" s="158" t="s">
        <v>61</v>
      </c>
      <c r="E24" s="158"/>
      <c r="F24" s="158" t="s">
        <v>62</v>
      </c>
      <c r="G24" s="158"/>
      <c r="H24" s="6"/>
      <c r="I24" s="150" t="s">
        <v>79</v>
      </c>
      <c r="J24" s="151"/>
      <c r="K24" s="151"/>
      <c r="L24" s="151"/>
      <c r="M24" s="151"/>
      <c r="N24" s="151"/>
      <c r="O24" s="152"/>
    </row>
    <row r="25" spans="1:15" ht="13.5" thickBot="1" x14ac:dyDescent="0.25">
      <c r="A25" s="160"/>
      <c r="B25" s="168"/>
      <c r="C25" s="162"/>
      <c r="D25" s="68" t="s">
        <v>38</v>
      </c>
      <c r="E25" s="68" t="s">
        <v>63</v>
      </c>
      <c r="F25" s="68" t="s">
        <v>38</v>
      </c>
      <c r="G25" s="68" t="s">
        <v>63</v>
      </c>
      <c r="H25" s="68" t="s">
        <v>40</v>
      </c>
      <c r="I25" s="34" t="s">
        <v>64</v>
      </c>
      <c r="J25" s="34" t="s">
        <v>65</v>
      </c>
      <c r="K25" s="34" t="s">
        <v>66</v>
      </c>
      <c r="L25" s="34" t="s">
        <v>67</v>
      </c>
      <c r="M25" s="34" t="s">
        <v>68</v>
      </c>
      <c r="N25" s="34" t="s">
        <v>69</v>
      </c>
      <c r="O25" s="50" t="s">
        <v>70</v>
      </c>
    </row>
    <row r="26" spans="1:15" ht="13.5" thickTop="1" x14ac:dyDescent="0.2">
      <c r="A26" s="64" t="s">
        <v>134</v>
      </c>
      <c r="B26" s="65" t="s">
        <v>19</v>
      </c>
      <c r="C26" s="65" t="s">
        <v>134</v>
      </c>
      <c r="D26" s="65" t="s">
        <v>78</v>
      </c>
      <c r="E26" s="65" t="s">
        <v>27</v>
      </c>
      <c r="F26" s="65" t="s">
        <v>78</v>
      </c>
      <c r="G26" s="65" t="s">
        <v>27</v>
      </c>
      <c r="H26" s="65" t="s">
        <v>72</v>
      </c>
      <c r="I26" s="147" t="s">
        <v>137</v>
      </c>
      <c r="J26" s="148"/>
      <c r="K26" s="148"/>
      <c r="L26" s="148"/>
      <c r="M26" s="148"/>
      <c r="N26" s="148"/>
      <c r="O26" s="149"/>
    </row>
    <row r="27" spans="1:15" x14ac:dyDescent="0.2">
      <c r="A27" s="43"/>
      <c r="B27" s="34"/>
      <c r="C27" s="34"/>
      <c r="D27" s="34"/>
      <c r="E27" s="34"/>
      <c r="F27" s="34"/>
      <c r="G27" s="34"/>
      <c r="H27" s="34"/>
      <c r="I27" s="34" t="s">
        <v>140</v>
      </c>
      <c r="J27" s="34" t="s">
        <v>71</v>
      </c>
      <c r="K27" s="34" t="s">
        <v>73</v>
      </c>
      <c r="L27" s="34" t="s">
        <v>74</v>
      </c>
      <c r="M27" s="34" t="s">
        <v>75</v>
      </c>
      <c r="N27" s="34" t="s">
        <v>76</v>
      </c>
      <c r="O27" s="50" t="s">
        <v>77</v>
      </c>
    </row>
    <row r="28" spans="1:15" ht="13.5" thickBot="1" x14ac:dyDescent="0.25">
      <c r="A28" s="67"/>
      <c r="B28" s="68"/>
      <c r="C28" s="68"/>
      <c r="D28" s="68"/>
      <c r="E28" s="68"/>
      <c r="F28" s="68"/>
      <c r="G28" s="68"/>
      <c r="H28" s="68"/>
      <c r="I28" s="72"/>
      <c r="J28" s="72"/>
      <c r="K28" s="72"/>
      <c r="L28" s="72"/>
      <c r="M28" s="72"/>
      <c r="N28" s="72"/>
      <c r="O28" s="73"/>
    </row>
    <row r="29" spans="1:15" ht="13.5" thickTop="1" x14ac:dyDescent="0.2">
      <c r="A29" s="64" t="s">
        <v>51</v>
      </c>
      <c r="B29" s="65" t="s">
        <v>19</v>
      </c>
      <c r="C29" s="65" t="s">
        <v>51</v>
      </c>
      <c r="D29" s="65" t="s">
        <v>78</v>
      </c>
      <c r="E29" s="65" t="s">
        <v>51</v>
      </c>
      <c r="F29" s="65" t="s">
        <v>78</v>
      </c>
      <c r="G29" s="65" t="s">
        <v>51</v>
      </c>
      <c r="H29" s="65" t="s">
        <v>162</v>
      </c>
      <c r="I29" s="65" t="s">
        <v>64</v>
      </c>
      <c r="J29" s="65" t="s">
        <v>65</v>
      </c>
      <c r="K29" s="65" t="s">
        <v>66</v>
      </c>
      <c r="L29" s="65" t="s">
        <v>67</v>
      </c>
      <c r="M29" s="65" t="s">
        <v>68</v>
      </c>
      <c r="N29" s="65" t="s">
        <v>69</v>
      </c>
      <c r="O29" s="66" t="s">
        <v>70</v>
      </c>
    </row>
    <row r="30" spans="1:15" x14ac:dyDescent="0.2">
      <c r="A30" s="43"/>
      <c r="B30" s="34"/>
      <c r="C30" s="34"/>
      <c r="D30" s="34"/>
      <c r="E30" s="34"/>
      <c r="F30" s="34"/>
      <c r="G30" s="34"/>
      <c r="H30" s="35" t="s">
        <v>163</v>
      </c>
      <c r="I30" s="147" t="s">
        <v>138</v>
      </c>
      <c r="J30" s="148"/>
      <c r="K30" s="148"/>
      <c r="L30" s="148"/>
      <c r="M30" s="148"/>
      <c r="N30" s="148"/>
      <c r="O30" s="149"/>
    </row>
    <row r="31" spans="1:15" x14ac:dyDescent="0.2">
      <c r="A31" s="43"/>
      <c r="B31" s="34"/>
      <c r="C31" s="34"/>
      <c r="D31" s="34"/>
      <c r="E31" s="34"/>
      <c r="F31" s="34"/>
      <c r="G31" s="34"/>
      <c r="H31" s="34" t="s">
        <v>85</v>
      </c>
      <c r="I31" s="34" t="s">
        <v>140</v>
      </c>
      <c r="J31" s="34" t="s">
        <v>71</v>
      </c>
      <c r="K31" s="34" t="s">
        <v>73</v>
      </c>
      <c r="L31" s="34" t="s">
        <v>74</v>
      </c>
      <c r="M31" s="34" t="s">
        <v>75</v>
      </c>
      <c r="N31" s="34" t="s">
        <v>76</v>
      </c>
      <c r="O31" s="50" t="s">
        <v>77</v>
      </c>
    </row>
    <row r="32" spans="1:15" ht="13.5" thickBot="1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9"/>
      <c r="O32" s="70"/>
    </row>
    <row r="33" spans="1:15" ht="13.5" thickTop="1" x14ac:dyDescent="0.2">
      <c r="A33" s="64" t="s">
        <v>89</v>
      </c>
      <c r="B33" s="65" t="s">
        <v>19</v>
      </c>
      <c r="C33" s="65" t="s">
        <v>90</v>
      </c>
      <c r="D33" s="65" t="s">
        <v>78</v>
      </c>
      <c r="E33" s="65" t="s">
        <v>89</v>
      </c>
      <c r="F33" s="65" t="s">
        <v>78</v>
      </c>
      <c r="G33" s="65" t="s">
        <v>89</v>
      </c>
      <c r="H33" s="65" t="s">
        <v>91</v>
      </c>
      <c r="I33" s="65" t="s">
        <v>64</v>
      </c>
      <c r="J33" s="65" t="s">
        <v>65</v>
      </c>
      <c r="K33" s="65" t="s">
        <v>66</v>
      </c>
      <c r="L33" s="65" t="s">
        <v>67</v>
      </c>
      <c r="M33" s="65" t="s">
        <v>68</v>
      </c>
      <c r="N33" s="65" t="s">
        <v>69</v>
      </c>
      <c r="O33" s="66" t="s">
        <v>70</v>
      </c>
    </row>
    <row r="34" spans="1:15" x14ac:dyDescent="0.2">
      <c r="A34" s="43"/>
      <c r="B34" s="34"/>
      <c r="C34" s="34"/>
      <c r="D34" s="34"/>
      <c r="E34" s="34"/>
      <c r="F34" s="34"/>
      <c r="G34" s="34"/>
      <c r="H34" s="34" t="s">
        <v>92</v>
      </c>
      <c r="I34" s="72">
        <v>0.5252</v>
      </c>
      <c r="J34" s="72"/>
      <c r="K34" s="72"/>
      <c r="L34" s="72"/>
      <c r="M34" s="72"/>
      <c r="N34" s="72">
        <v>94.068299999999994</v>
      </c>
      <c r="O34" s="73">
        <v>4.7472000000000003</v>
      </c>
    </row>
    <row r="35" spans="1:15" x14ac:dyDescent="0.2">
      <c r="A35" s="43"/>
      <c r="B35" s="34"/>
      <c r="C35" s="34"/>
      <c r="D35" s="34"/>
      <c r="E35" s="34"/>
      <c r="F35" s="34"/>
      <c r="G35" s="34"/>
      <c r="H35" s="34"/>
      <c r="I35" s="34" t="s">
        <v>140</v>
      </c>
      <c r="J35" s="34" t="s">
        <v>71</v>
      </c>
      <c r="K35" s="34" t="s">
        <v>73</v>
      </c>
      <c r="L35" s="34" t="s">
        <v>74</v>
      </c>
      <c r="M35" s="34" t="s">
        <v>75</v>
      </c>
      <c r="N35" s="34" t="s">
        <v>76</v>
      </c>
      <c r="O35" s="50" t="s">
        <v>77</v>
      </c>
    </row>
    <row r="36" spans="1:15" ht="13.5" thickBot="1" x14ac:dyDescent="0.25">
      <c r="A36" s="51"/>
      <c r="B36" s="52"/>
      <c r="C36" s="52"/>
      <c r="D36" s="52"/>
      <c r="E36" s="52"/>
      <c r="F36" s="52"/>
      <c r="G36" s="52"/>
      <c r="H36" s="52"/>
      <c r="I36" s="74">
        <v>0.1522</v>
      </c>
      <c r="J36" s="74">
        <v>9.1000000000000004E-3</v>
      </c>
      <c r="K36" s="74">
        <v>8.0999999999999996E-3</v>
      </c>
      <c r="L36" s="74">
        <v>3.2000000000000002E-3</v>
      </c>
      <c r="M36" s="74">
        <v>0.02</v>
      </c>
      <c r="N36" s="74">
        <v>1.2999999999999999E-3</v>
      </c>
      <c r="O36" s="75">
        <v>0.46539999999999998</v>
      </c>
    </row>
    <row r="37" spans="1: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5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</sheetData>
  <mergeCells count="40">
    <mergeCell ref="N4:O4"/>
    <mergeCell ref="B24:B25"/>
    <mergeCell ref="A1:O1"/>
    <mergeCell ref="A2:O2"/>
    <mergeCell ref="A4:A5"/>
    <mergeCell ref="B4:B5"/>
    <mergeCell ref="C4:C5"/>
    <mergeCell ref="D4:F4"/>
    <mergeCell ref="I3:O3"/>
    <mergeCell ref="A3:H3"/>
    <mergeCell ref="G4:H4"/>
    <mergeCell ref="A13:H13"/>
    <mergeCell ref="A6:A12"/>
    <mergeCell ref="H6:H12"/>
    <mergeCell ref="F6:F12"/>
    <mergeCell ref="G6:G12"/>
    <mergeCell ref="A24:A25"/>
    <mergeCell ref="C17:C23"/>
    <mergeCell ref="C24:C25"/>
    <mergeCell ref="A14:A15"/>
    <mergeCell ref="B14:B15"/>
    <mergeCell ref="C14:C15"/>
    <mergeCell ref="I30:O30"/>
    <mergeCell ref="I26:O26"/>
    <mergeCell ref="I24:O24"/>
    <mergeCell ref="I14:O14"/>
    <mergeCell ref="G14:H14"/>
    <mergeCell ref="F24:G24"/>
    <mergeCell ref="D14:F14"/>
    <mergeCell ref="D24:E24"/>
    <mergeCell ref="I7:O7"/>
    <mergeCell ref="N5:O5"/>
    <mergeCell ref="N8:O8"/>
    <mergeCell ref="B6:B12"/>
    <mergeCell ref="C6:C12"/>
    <mergeCell ref="D6:D12"/>
    <mergeCell ref="N9:O9"/>
    <mergeCell ref="I12:O12"/>
    <mergeCell ref="I11:O11"/>
    <mergeCell ref="E6:E12"/>
  </mergeCells>
  <phoneticPr fontId="3" type="noConversion"/>
  <pageMargins left="0.25" right="0.2" top="0.44" bottom="0.46" header="0.31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7"/>
  <sheetViews>
    <sheetView topLeftCell="A13" workbookViewId="0">
      <selection activeCell="B38" sqref="B38"/>
    </sheetView>
  </sheetViews>
  <sheetFormatPr defaultRowHeight="12.75" x14ac:dyDescent="0.2"/>
  <cols>
    <col min="1" max="1" width="10.42578125" customWidth="1"/>
    <col min="2" max="2" width="14.42578125" bestFit="1" customWidth="1"/>
    <col min="3" max="4" width="11" bestFit="1" customWidth="1"/>
    <col min="5" max="5" width="13.85546875" customWidth="1"/>
    <col min="17" max="17" width="12.28515625" customWidth="1"/>
    <col min="18" max="18" width="10" customWidth="1"/>
    <col min="19" max="19" width="10.28515625" customWidth="1"/>
    <col min="20" max="20" width="10.5703125" customWidth="1"/>
    <col min="23" max="23" width="11.85546875" bestFit="1" customWidth="1"/>
  </cols>
  <sheetData>
    <row r="1" spans="1:23" x14ac:dyDescent="0.2">
      <c r="A1" t="s">
        <v>93</v>
      </c>
    </row>
    <row r="2" spans="1:23" x14ac:dyDescent="0.2">
      <c r="A2" t="s">
        <v>94</v>
      </c>
    </row>
    <row r="3" spans="1:23" x14ac:dyDescent="0.2">
      <c r="A3" t="s">
        <v>95</v>
      </c>
      <c r="B3" s="83"/>
      <c r="I3" t="s">
        <v>133</v>
      </c>
      <c r="J3" t="s">
        <v>132</v>
      </c>
      <c r="K3" t="s">
        <v>131</v>
      </c>
      <c r="L3" t="s">
        <v>122</v>
      </c>
      <c r="M3" t="s">
        <v>123</v>
      </c>
      <c r="N3" t="s">
        <v>124</v>
      </c>
      <c r="O3" t="s">
        <v>125</v>
      </c>
      <c r="P3" t="s">
        <v>126</v>
      </c>
      <c r="Q3" t="s">
        <v>127</v>
      </c>
      <c r="R3" t="s">
        <v>128</v>
      </c>
      <c r="S3" t="s">
        <v>129</v>
      </c>
      <c r="T3" t="s">
        <v>130</v>
      </c>
      <c r="U3" t="s">
        <v>130</v>
      </c>
    </row>
    <row r="4" spans="1:23" x14ac:dyDescent="0.2">
      <c r="A4" t="s">
        <v>96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  <c r="G4" t="s">
        <v>102</v>
      </c>
      <c r="H4" t="s">
        <v>103</v>
      </c>
      <c r="I4" t="s">
        <v>0</v>
      </c>
      <c r="J4" t="s">
        <v>7</v>
      </c>
      <c r="K4" t="s">
        <v>5</v>
      </c>
      <c r="L4" t="s">
        <v>104</v>
      </c>
      <c r="M4" t="s">
        <v>105</v>
      </c>
      <c r="N4" t="s">
        <v>106</v>
      </c>
      <c r="O4" t="s">
        <v>107</v>
      </c>
      <c r="P4" t="s">
        <v>108</v>
      </c>
      <c r="Q4" t="s">
        <v>109</v>
      </c>
      <c r="R4" t="s">
        <v>110</v>
      </c>
      <c r="S4" t="s">
        <v>111</v>
      </c>
      <c r="T4" t="s">
        <v>112</v>
      </c>
      <c r="U4" t="s">
        <v>113</v>
      </c>
      <c r="V4" t="s">
        <v>114</v>
      </c>
      <c r="W4" t="s">
        <v>115</v>
      </c>
    </row>
    <row r="5" spans="1:23" ht="12.75" customHeight="1" x14ac:dyDescent="0.2">
      <c r="C5" t="s">
        <v>116</v>
      </c>
      <c r="D5" t="s">
        <v>117</v>
      </c>
      <c r="E5" t="s">
        <v>118</v>
      </c>
      <c r="F5" t="s">
        <v>119</v>
      </c>
      <c r="G5" t="s">
        <v>120</v>
      </c>
      <c r="I5" t="s">
        <v>121</v>
      </c>
      <c r="J5" t="s">
        <v>120</v>
      </c>
      <c r="K5" t="s">
        <v>120</v>
      </c>
      <c r="L5" t="s">
        <v>120</v>
      </c>
      <c r="M5" t="s">
        <v>120</v>
      </c>
      <c r="N5" t="s">
        <v>120</v>
      </c>
      <c r="O5" t="s">
        <v>120</v>
      </c>
      <c r="P5" t="s">
        <v>120</v>
      </c>
      <c r="Q5" t="s">
        <v>120</v>
      </c>
      <c r="R5" t="s">
        <v>120</v>
      </c>
      <c r="S5" t="s">
        <v>120</v>
      </c>
      <c r="T5" t="s">
        <v>120</v>
      </c>
      <c r="U5" t="s">
        <v>120</v>
      </c>
      <c r="V5" t="s">
        <v>120</v>
      </c>
    </row>
    <row r="6" spans="1:23" s="103" customFormat="1" x14ac:dyDescent="0.2">
      <c r="A6" s="103">
        <v>50162</v>
      </c>
      <c r="B6" s="103">
        <v>20211101</v>
      </c>
      <c r="C6" s="103">
        <v>15970.9357</v>
      </c>
      <c r="D6" s="103">
        <v>411.41585199999997</v>
      </c>
      <c r="E6" s="103">
        <v>5790.1991458000002</v>
      </c>
      <c r="F6" s="103">
        <v>12.005599</v>
      </c>
      <c r="G6" s="103">
        <v>100</v>
      </c>
      <c r="H6" s="103">
        <v>0.58703640000000001</v>
      </c>
      <c r="I6" s="103">
        <v>38.819780000000002</v>
      </c>
      <c r="J6" s="103">
        <v>0.4806781</v>
      </c>
      <c r="K6" s="103">
        <v>0.58324620000000005</v>
      </c>
      <c r="L6" s="103">
        <v>93.932086499999997</v>
      </c>
      <c r="M6" s="103">
        <v>4.8343470000000002</v>
      </c>
      <c r="N6" s="103">
        <v>0.1201092</v>
      </c>
      <c r="O6" s="103">
        <v>4.4759999999999999E-3</v>
      </c>
      <c r="P6" s="103">
        <v>5.0082E-3</v>
      </c>
      <c r="Q6" s="103">
        <v>0</v>
      </c>
      <c r="R6" s="103">
        <v>0</v>
      </c>
      <c r="S6" s="103">
        <v>0</v>
      </c>
      <c r="T6" s="103">
        <v>0</v>
      </c>
      <c r="U6" s="103">
        <v>0</v>
      </c>
      <c r="V6" s="103">
        <v>0.04</v>
      </c>
      <c r="W6" s="103" t="s">
        <v>165</v>
      </c>
    </row>
    <row r="7" spans="1:23" s="103" customFormat="1" x14ac:dyDescent="0.2">
      <c r="A7" s="103">
        <v>50162</v>
      </c>
      <c r="B7" s="103">
        <v>20211102</v>
      </c>
      <c r="C7" s="103">
        <v>18307.1999</v>
      </c>
      <c r="D7" s="103">
        <v>471.542035</v>
      </c>
      <c r="E7" s="103">
        <v>5840.3125427000004</v>
      </c>
      <c r="F7" s="103">
        <v>12.020836600000001</v>
      </c>
      <c r="G7" s="103">
        <v>100</v>
      </c>
      <c r="H7" s="103">
        <v>0.58762110000000001</v>
      </c>
      <c r="I7" s="103">
        <v>38.824066500000001</v>
      </c>
      <c r="J7" s="103">
        <v>0.49885350000000001</v>
      </c>
      <c r="K7" s="103">
        <v>0.60313050000000001</v>
      </c>
      <c r="L7" s="103">
        <v>93.817819099999994</v>
      </c>
      <c r="M7" s="103">
        <v>4.9209712000000003</v>
      </c>
      <c r="N7" s="103">
        <v>0.11138339999999999</v>
      </c>
      <c r="O7" s="103">
        <v>3.7049000000000001E-3</v>
      </c>
      <c r="P7" s="103">
        <v>4.0610000000000004E-3</v>
      </c>
      <c r="Q7" s="103">
        <v>0</v>
      </c>
      <c r="R7" s="103">
        <v>0</v>
      </c>
      <c r="S7" s="103">
        <v>0</v>
      </c>
      <c r="T7" s="103">
        <v>0</v>
      </c>
      <c r="U7" s="103">
        <v>0</v>
      </c>
      <c r="V7" s="103">
        <v>0.04</v>
      </c>
      <c r="W7" s="103" t="s">
        <v>165</v>
      </c>
    </row>
    <row r="8" spans="1:23" s="103" customFormat="1" x14ac:dyDescent="0.2">
      <c r="A8" s="103">
        <v>50162</v>
      </c>
      <c r="B8" s="103">
        <v>20211103</v>
      </c>
      <c r="C8" s="103">
        <v>17835.7232</v>
      </c>
      <c r="D8" s="103">
        <v>459.80856499999999</v>
      </c>
      <c r="E8" s="103">
        <v>5817.7623984000002</v>
      </c>
      <c r="F8" s="103">
        <v>11.663961199999999</v>
      </c>
      <c r="G8" s="103">
        <v>100</v>
      </c>
      <c r="H8" s="103">
        <v>0.58577509999999999</v>
      </c>
      <c r="I8" s="103">
        <v>38.789205799999998</v>
      </c>
      <c r="J8" s="103">
        <v>0.47693059999999998</v>
      </c>
      <c r="K8" s="103">
        <v>0.53978309999999996</v>
      </c>
      <c r="L8" s="103">
        <v>94.137435800000006</v>
      </c>
      <c r="M8" s="103">
        <v>4.6872084000000003</v>
      </c>
      <c r="N8" s="103">
        <v>0.1098577</v>
      </c>
      <c r="O8" s="103">
        <v>4.2018999999999997E-3</v>
      </c>
      <c r="P8" s="103">
        <v>4.4152000000000002E-3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0.04</v>
      </c>
      <c r="W8" s="103" t="s">
        <v>165</v>
      </c>
    </row>
    <row r="9" spans="1:23" s="103" customFormat="1" x14ac:dyDescent="0.2">
      <c r="A9" s="103">
        <v>50162</v>
      </c>
      <c r="B9" s="103">
        <v>20211104</v>
      </c>
      <c r="C9" s="103">
        <v>22036.889500000001</v>
      </c>
      <c r="D9" s="103">
        <v>568.51163199999996</v>
      </c>
      <c r="E9" s="103">
        <v>5780.5510838999999</v>
      </c>
      <c r="F9" s="103">
        <v>11.673169700000001</v>
      </c>
      <c r="G9" s="103">
        <v>100</v>
      </c>
      <c r="H9" s="103">
        <v>0.58493209999999995</v>
      </c>
      <c r="I9" s="103">
        <v>38.762351099999997</v>
      </c>
      <c r="J9" s="103">
        <v>0.48057739999999999</v>
      </c>
      <c r="K9" s="103">
        <v>0.51358409999999999</v>
      </c>
      <c r="L9" s="103">
        <v>94.282238199999995</v>
      </c>
      <c r="M9" s="103">
        <v>4.5664560999999999</v>
      </c>
      <c r="N9" s="103">
        <v>0.10795349999999999</v>
      </c>
      <c r="O9" s="103">
        <v>4.5840999999999998E-3</v>
      </c>
      <c r="P9" s="103">
        <v>4.6032E-3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0.04</v>
      </c>
      <c r="W9" s="103" t="s">
        <v>165</v>
      </c>
    </row>
    <row r="10" spans="1:23" s="103" customFormat="1" x14ac:dyDescent="0.2">
      <c r="A10" s="103">
        <v>50162</v>
      </c>
      <c r="B10" s="103">
        <v>20211105</v>
      </c>
      <c r="C10" s="103">
        <v>18435.9617</v>
      </c>
      <c r="D10" s="103">
        <v>475.53342700000002</v>
      </c>
      <c r="E10" s="103">
        <v>5754.1030308999998</v>
      </c>
      <c r="F10" s="103">
        <v>11.471057399999999</v>
      </c>
      <c r="G10" s="103">
        <v>100</v>
      </c>
      <c r="H10" s="103">
        <v>0.58465160000000005</v>
      </c>
      <c r="I10" s="103">
        <v>38.769048499999997</v>
      </c>
      <c r="J10" s="103">
        <v>0.47306749999999997</v>
      </c>
      <c r="K10" s="103">
        <v>0.49385190000000001</v>
      </c>
      <c r="L10" s="103">
        <v>94.326243399999996</v>
      </c>
      <c r="M10" s="103">
        <v>4.5460045999999998</v>
      </c>
      <c r="N10" s="103">
        <v>0.11042829999999999</v>
      </c>
      <c r="O10" s="103">
        <v>4.8931000000000001E-3</v>
      </c>
      <c r="P10" s="103">
        <v>4.8931000000000001E-3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0.04</v>
      </c>
      <c r="W10" s="103" t="s">
        <v>165</v>
      </c>
    </row>
    <row r="11" spans="1:23" s="103" customFormat="1" x14ac:dyDescent="0.2">
      <c r="A11" s="103">
        <v>50162</v>
      </c>
      <c r="B11" s="103">
        <v>20211106</v>
      </c>
      <c r="C11" s="103">
        <v>17112.797999999999</v>
      </c>
      <c r="D11" s="103">
        <v>440.442634</v>
      </c>
      <c r="E11" s="103">
        <v>5831.0528277000003</v>
      </c>
      <c r="F11" s="103">
        <v>11.4069796</v>
      </c>
      <c r="G11" s="103">
        <v>100</v>
      </c>
      <c r="H11" s="103">
        <v>0.58523190000000003</v>
      </c>
      <c r="I11" s="103">
        <v>38.853965899999999</v>
      </c>
      <c r="J11" s="103">
        <v>0.45781480000000002</v>
      </c>
      <c r="K11" s="103">
        <v>0.44990229999999998</v>
      </c>
      <c r="L11" s="103">
        <v>94.207770300000007</v>
      </c>
      <c r="M11" s="103">
        <v>4.6929300999999999</v>
      </c>
      <c r="N11" s="103">
        <v>0.1338792</v>
      </c>
      <c r="O11" s="103">
        <v>7.6771000000000001E-3</v>
      </c>
      <c r="P11" s="103">
        <v>7.5037000000000003E-3</v>
      </c>
      <c r="Q11" s="103">
        <v>0</v>
      </c>
      <c r="R11" s="103">
        <v>8.5470000000000001E-4</v>
      </c>
      <c r="S11" s="103">
        <v>5.8300000000000001E-5</v>
      </c>
      <c r="T11" s="103">
        <v>0</v>
      </c>
      <c r="U11" s="103">
        <v>0</v>
      </c>
      <c r="V11" s="103">
        <v>0.04</v>
      </c>
      <c r="W11" s="103" t="s">
        <v>165</v>
      </c>
    </row>
    <row r="12" spans="1:23" s="103" customFormat="1" x14ac:dyDescent="0.2">
      <c r="A12" s="103">
        <v>50162</v>
      </c>
      <c r="B12" s="103">
        <v>20211107</v>
      </c>
      <c r="C12" s="103">
        <v>18315.0164</v>
      </c>
      <c r="D12" s="103">
        <v>470.42361799999998</v>
      </c>
      <c r="E12" s="103">
        <v>5871.8377882000004</v>
      </c>
      <c r="F12" s="103">
        <v>11.5318673</v>
      </c>
      <c r="G12" s="103">
        <v>100</v>
      </c>
      <c r="H12" s="103">
        <v>0.58607670000000001</v>
      </c>
      <c r="I12" s="103">
        <v>38.933339699999998</v>
      </c>
      <c r="J12" s="103">
        <v>0.44851150000000001</v>
      </c>
      <c r="K12" s="103">
        <v>0.42417529999999998</v>
      </c>
      <c r="L12" s="103">
        <v>94.050657099999995</v>
      </c>
      <c r="M12" s="103">
        <v>4.8556748000000001</v>
      </c>
      <c r="N12" s="103">
        <v>0.1562345</v>
      </c>
      <c r="O12" s="103">
        <v>1.04939E-2</v>
      </c>
      <c r="P12" s="103">
        <v>9.7198000000000007E-3</v>
      </c>
      <c r="Q12" s="103">
        <v>0</v>
      </c>
      <c r="R12" s="103">
        <v>2.8658999999999998E-3</v>
      </c>
      <c r="S12" s="103">
        <v>1.3327E-3</v>
      </c>
      <c r="T12" s="103">
        <v>0</v>
      </c>
      <c r="U12" s="103">
        <v>0</v>
      </c>
      <c r="V12" s="103">
        <v>0.04</v>
      </c>
      <c r="W12" s="103" t="s">
        <v>165</v>
      </c>
    </row>
    <row r="13" spans="1:23" s="103" customFormat="1" x14ac:dyDescent="0.2">
      <c r="A13" s="103">
        <v>50162</v>
      </c>
      <c r="B13" s="103">
        <v>20211108</v>
      </c>
      <c r="C13" s="103">
        <v>18108.4588</v>
      </c>
      <c r="D13" s="103">
        <v>465.59012200000001</v>
      </c>
      <c r="E13" s="103">
        <v>5871.2374644000001</v>
      </c>
      <c r="F13" s="103">
        <v>11.355456200000001</v>
      </c>
      <c r="G13" s="103">
        <v>100</v>
      </c>
      <c r="H13" s="103">
        <v>0.58656750000000002</v>
      </c>
      <c r="I13" s="103">
        <v>38.8933307</v>
      </c>
      <c r="J13" s="103">
        <v>0.4940891</v>
      </c>
      <c r="K13" s="103">
        <v>0.46715499999999999</v>
      </c>
      <c r="L13" s="103">
        <v>93.979138300000002</v>
      </c>
      <c r="M13" s="103">
        <v>4.8419730000000003</v>
      </c>
      <c r="N13" s="103">
        <v>0.1548804</v>
      </c>
      <c r="O13" s="103">
        <v>9.4004999999999991E-3</v>
      </c>
      <c r="P13" s="103">
        <v>9.2002000000000004E-3</v>
      </c>
      <c r="Q13" s="103">
        <v>0</v>
      </c>
      <c r="R13" s="103">
        <v>2.2875E-3</v>
      </c>
      <c r="S13" s="103">
        <v>7.3749999999999998E-4</v>
      </c>
      <c r="T13" s="103">
        <v>0</v>
      </c>
      <c r="U13" s="103">
        <v>0</v>
      </c>
      <c r="V13" s="103">
        <v>0.04</v>
      </c>
      <c r="W13" s="103" t="s">
        <v>165</v>
      </c>
    </row>
    <row r="14" spans="1:23" s="103" customFormat="1" x14ac:dyDescent="0.2">
      <c r="A14" s="103">
        <v>50162</v>
      </c>
      <c r="B14" s="103">
        <v>20211109</v>
      </c>
      <c r="C14" s="103">
        <v>17314.350299999998</v>
      </c>
      <c r="D14" s="103">
        <v>446.17231299999997</v>
      </c>
      <c r="E14" s="103">
        <v>5855.7540399</v>
      </c>
      <c r="F14" s="103">
        <v>11.1573615</v>
      </c>
      <c r="G14" s="103">
        <v>100</v>
      </c>
      <c r="H14" s="103">
        <v>0.58647939999999998</v>
      </c>
      <c r="I14" s="103">
        <v>38.806118499999997</v>
      </c>
      <c r="J14" s="103">
        <v>0.54763949999999995</v>
      </c>
      <c r="K14" s="103">
        <v>0.51880179999999998</v>
      </c>
      <c r="L14" s="103">
        <v>94.010406599999996</v>
      </c>
      <c r="M14" s="103">
        <v>4.7269468999999997</v>
      </c>
      <c r="N14" s="103">
        <v>0.1386502</v>
      </c>
      <c r="O14" s="103">
        <v>7.4942999999999997E-3</v>
      </c>
      <c r="P14" s="103">
        <v>7.4324999999999999E-3</v>
      </c>
      <c r="Q14" s="103">
        <v>0</v>
      </c>
      <c r="R14" s="103">
        <v>9.1089999999999997E-4</v>
      </c>
      <c r="S14" s="103">
        <v>7.2399999999999998E-5</v>
      </c>
      <c r="T14" s="103">
        <v>0</v>
      </c>
      <c r="U14" s="103">
        <v>0</v>
      </c>
      <c r="V14" s="103">
        <v>0.04</v>
      </c>
      <c r="W14" s="103" t="s">
        <v>165</v>
      </c>
    </row>
    <row r="15" spans="1:23" s="103" customFormat="1" x14ac:dyDescent="0.2">
      <c r="A15" s="103">
        <v>50162</v>
      </c>
      <c r="B15" s="103">
        <v>20211110</v>
      </c>
      <c r="C15" s="103">
        <v>18989.465800000002</v>
      </c>
      <c r="D15" s="103">
        <v>489.46415100000002</v>
      </c>
      <c r="E15" s="103">
        <v>5862.3189026999999</v>
      </c>
      <c r="F15" s="103">
        <v>10.8991612</v>
      </c>
      <c r="G15" s="103">
        <v>100</v>
      </c>
      <c r="H15" s="103">
        <v>0.58634810000000004</v>
      </c>
      <c r="I15" s="103">
        <v>38.796443600000003</v>
      </c>
      <c r="J15" s="103">
        <v>0.54952449999999997</v>
      </c>
      <c r="K15" s="103">
        <v>0.51976140000000004</v>
      </c>
      <c r="L15" s="103">
        <v>94.0352812</v>
      </c>
      <c r="M15" s="103">
        <v>4.7010448</v>
      </c>
      <c r="N15" s="103">
        <v>0.13737050000000001</v>
      </c>
      <c r="O15" s="103">
        <v>7.4741E-3</v>
      </c>
      <c r="P15" s="103">
        <v>7.3347999999999998E-3</v>
      </c>
      <c r="Q15" s="103">
        <v>0</v>
      </c>
      <c r="R15" s="103">
        <v>6.759E-4</v>
      </c>
      <c r="S15" s="103">
        <v>0</v>
      </c>
      <c r="T15" s="103">
        <v>0</v>
      </c>
      <c r="U15" s="103">
        <v>0</v>
      </c>
      <c r="V15" s="103">
        <v>0.04</v>
      </c>
      <c r="W15" s="103" t="s">
        <v>165</v>
      </c>
    </row>
    <row r="16" spans="1:23" s="103" customFormat="1" x14ac:dyDescent="0.2">
      <c r="A16" s="103">
        <v>50162</v>
      </c>
      <c r="B16" s="103">
        <v>20211111</v>
      </c>
      <c r="C16" s="103">
        <v>16694.232599999999</v>
      </c>
      <c r="D16" s="103">
        <v>429.90747699999997</v>
      </c>
      <c r="E16" s="103">
        <v>5855.9920602000002</v>
      </c>
      <c r="F16" s="103">
        <v>10.8203192</v>
      </c>
      <c r="G16" s="103">
        <v>100</v>
      </c>
      <c r="H16" s="103">
        <v>0.58713800000000005</v>
      </c>
      <c r="I16" s="103">
        <v>38.832313800000001</v>
      </c>
      <c r="J16" s="103">
        <v>0.52220759999999999</v>
      </c>
      <c r="K16" s="103">
        <v>0.54866599999999999</v>
      </c>
      <c r="L16" s="103">
        <v>93.912692399999997</v>
      </c>
      <c r="M16" s="103">
        <v>4.8153313999999998</v>
      </c>
      <c r="N16" s="103">
        <v>0.1446566</v>
      </c>
      <c r="O16" s="103">
        <v>7.3978000000000004E-3</v>
      </c>
      <c r="P16" s="103">
        <v>7.77E-3</v>
      </c>
      <c r="Q16" s="103">
        <v>0</v>
      </c>
      <c r="R16" s="103">
        <v>3.6660000000000002E-4</v>
      </c>
      <c r="S16" s="103">
        <v>0</v>
      </c>
      <c r="T16" s="103">
        <v>0</v>
      </c>
      <c r="U16" s="103">
        <v>0</v>
      </c>
      <c r="V16" s="103">
        <v>0.04</v>
      </c>
      <c r="W16" s="103" t="s">
        <v>165</v>
      </c>
    </row>
    <row r="17" spans="1:23" s="103" customFormat="1" x14ac:dyDescent="0.2">
      <c r="A17" s="103">
        <v>50162</v>
      </c>
      <c r="B17" s="103">
        <v>20211112</v>
      </c>
      <c r="C17" s="103">
        <v>17128.989399999999</v>
      </c>
      <c r="D17" s="103">
        <v>440.74844000000002</v>
      </c>
      <c r="E17" s="103">
        <v>5920.0713257999996</v>
      </c>
      <c r="F17" s="103">
        <v>10.732900300000001</v>
      </c>
      <c r="G17" s="103">
        <v>100</v>
      </c>
      <c r="H17" s="103">
        <v>0.58778889999999995</v>
      </c>
      <c r="I17" s="103">
        <v>38.863523299999997</v>
      </c>
      <c r="J17" s="103">
        <v>0.51139020000000002</v>
      </c>
      <c r="K17" s="103">
        <v>0.5630811</v>
      </c>
      <c r="L17" s="103">
        <v>93.806517099999994</v>
      </c>
      <c r="M17" s="103">
        <v>4.9048343000000001</v>
      </c>
      <c r="N17" s="103">
        <v>0.15850049999999999</v>
      </c>
      <c r="O17" s="103">
        <v>6.7371999999999996E-3</v>
      </c>
      <c r="P17" s="103">
        <v>7.4720999999999997E-3</v>
      </c>
      <c r="Q17" s="103">
        <v>0</v>
      </c>
      <c r="R17" s="103">
        <v>3.1100000000000002E-4</v>
      </c>
      <c r="S17" s="103">
        <v>0</v>
      </c>
      <c r="T17" s="103">
        <v>0</v>
      </c>
      <c r="U17" s="103">
        <v>0</v>
      </c>
      <c r="V17" s="103">
        <v>0.04</v>
      </c>
      <c r="W17" s="103" t="s">
        <v>165</v>
      </c>
    </row>
    <row r="18" spans="1:23" s="112" customFormat="1" x14ac:dyDescent="0.2">
      <c r="A18" s="112">
        <v>50162</v>
      </c>
      <c r="B18" s="112">
        <v>20211113</v>
      </c>
      <c r="C18" s="112">
        <v>18908.445899999999</v>
      </c>
      <c r="D18" s="112">
        <v>485.81537200000002</v>
      </c>
      <c r="E18" s="112">
        <v>5813.3030104999998</v>
      </c>
      <c r="F18" s="112">
        <v>10.4576358</v>
      </c>
      <c r="G18" s="112">
        <v>100</v>
      </c>
      <c r="H18" s="112">
        <v>0.58926250000000002</v>
      </c>
      <c r="I18" s="112">
        <v>38.921272799999997</v>
      </c>
      <c r="J18" s="112">
        <v>0.51324809999999998</v>
      </c>
      <c r="K18" s="112">
        <v>0.5920185</v>
      </c>
      <c r="L18" s="112">
        <v>93.540829299999999</v>
      </c>
      <c r="M18" s="112">
        <v>5.1272899000000001</v>
      </c>
      <c r="N18" s="112">
        <v>0.172712</v>
      </c>
      <c r="O18" s="112">
        <v>6.1473999999999999E-3</v>
      </c>
      <c r="P18" s="112">
        <v>6.9081000000000004E-3</v>
      </c>
      <c r="Q18" s="112">
        <v>0</v>
      </c>
      <c r="R18" s="112">
        <v>3.5200000000000002E-5</v>
      </c>
      <c r="S18" s="112">
        <v>0</v>
      </c>
      <c r="T18" s="112">
        <v>0</v>
      </c>
      <c r="U18" s="112">
        <v>0</v>
      </c>
      <c r="V18" s="112">
        <v>0.04</v>
      </c>
      <c r="W18" s="112" t="s">
        <v>165</v>
      </c>
    </row>
    <row r="19" spans="1:23" s="112" customFormat="1" x14ac:dyDescent="0.2">
      <c r="A19" s="112">
        <v>50162</v>
      </c>
      <c r="B19" s="112">
        <v>20211114</v>
      </c>
      <c r="C19" s="112">
        <v>19162.141500000002</v>
      </c>
      <c r="D19" s="112">
        <v>492.136979</v>
      </c>
      <c r="E19" s="112">
        <v>5740.6683768000003</v>
      </c>
      <c r="F19" s="112">
        <v>10.426713700000001</v>
      </c>
      <c r="G19" s="112">
        <v>100</v>
      </c>
      <c r="H19" s="112">
        <v>0.58929469999999995</v>
      </c>
      <c r="I19" s="112">
        <v>38.936642499999998</v>
      </c>
      <c r="J19" s="112">
        <v>0.50439679999999998</v>
      </c>
      <c r="K19" s="112">
        <v>0.58379400000000004</v>
      </c>
      <c r="L19" s="112">
        <v>93.517054000000002</v>
      </c>
      <c r="M19" s="112">
        <v>5.1810599000000002</v>
      </c>
      <c r="N19" s="112">
        <v>0.1590126</v>
      </c>
      <c r="O19" s="112">
        <v>6.1463000000000004E-3</v>
      </c>
      <c r="P19" s="112">
        <v>7.3669E-3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0.04</v>
      </c>
      <c r="W19" s="112" t="s">
        <v>165</v>
      </c>
    </row>
    <row r="20" spans="1:23" s="112" customFormat="1" x14ac:dyDescent="0.2">
      <c r="A20" s="112">
        <v>50162</v>
      </c>
      <c r="B20" s="112">
        <v>20211115</v>
      </c>
      <c r="C20" s="112">
        <v>21323.6001</v>
      </c>
      <c r="D20" s="112">
        <v>548.655351</v>
      </c>
      <c r="E20" s="112">
        <v>5628.5026221999997</v>
      </c>
      <c r="F20" s="112">
        <v>10.239043000000001</v>
      </c>
      <c r="G20" s="112">
        <v>100</v>
      </c>
      <c r="H20" s="112">
        <v>0.58795260000000005</v>
      </c>
      <c r="I20" s="112">
        <v>38.864904099999997</v>
      </c>
      <c r="J20" s="112">
        <v>0.4920255</v>
      </c>
      <c r="K20" s="112">
        <v>0.58492040000000001</v>
      </c>
      <c r="L20" s="112">
        <v>93.752937299999999</v>
      </c>
      <c r="M20" s="112">
        <v>4.9937984999999996</v>
      </c>
      <c r="N20" s="112">
        <v>0.12510199999999999</v>
      </c>
      <c r="O20" s="112">
        <v>4.9259000000000004E-3</v>
      </c>
      <c r="P20" s="112">
        <v>5.7606000000000003E-3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0.04</v>
      </c>
      <c r="W20" s="112" t="s">
        <v>165</v>
      </c>
    </row>
    <row r="21" spans="1:23" s="112" customFormat="1" x14ac:dyDescent="0.2">
      <c r="A21" s="112">
        <v>50162</v>
      </c>
      <c r="B21" s="112">
        <v>20211116</v>
      </c>
      <c r="C21" s="112">
        <v>20064.359799999998</v>
      </c>
      <c r="D21" s="112">
        <v>516.81235600000002</v>
      </c>
      <c r="E21" s="112">
        <v>5791.2866127999996</v>
      </c>
      <c r="F21" s="112">
        <v>10.162053999999999</v>
      </c>
      <c r="G21" s="112">
        <v>100</v>
      </c>
      <c r="H21" s="112">
        <v>0.58683719999999995</v>
      </c>
      <c r="I21" s="112">
        <v>38.822992300000003</v>
      </c>
      <c r="J21" s="112">
        <v>0.48083730000000002</v>
      </c>
      <c r="K21" s="112">
        <v>0.56734689999999999</v>
      </c>
      <c r="L21" s="112">
        <v>93.970960399999996</v>
      </c>
      <c r="M21" s="112">
        <v>4.8029771999999999</v>
      </c>
      <c r="N21" s="112">
        <v>0.12463399999999999</v>
      </c>
      <c r="O21" s="112">
        <v>5.8000999999999999E-3</v>
      </c>
      <c r="P21" s="112">
        <v>6.1875999999999997E-3</v>
      </c>
      <c r="Q21" s="112">
        <v>0</v>
      </c>
      <c r="R21" s="112">
        <v>4.102E-4</v>
      </c>
      <c r="S21" s="112">
        <v>0</v>
      </c>
      <c r="T21" s="112">
        <v>0</v>
      </c>
      <c r="U21" s="112">
        <v>0</v>
      </c>
      <c r="V21" s="112">
        <v>0.04</v>
      </c>
      <c r="W21" s="112" t="s">
        <v>165</v>
      </c>
    </row>
    <row r="22" spans="1:23" s="112" customFormat="1" x14ac:dyDescent="0.2">
      <c r="A22" s="112">
        <v>50162</v>
      </c>
      <c r="B22" s="112">
        <v>20211117</v>
      </c>
      <c r="C22" s="112">
        <v>18847.374299999999</v>
      </c>
      <c r="D22" s="112">
        <v>485.38196099999999</v>
      </c>
      <c r="E22" s="112">
        <v>5783.8179584999998</v>
      </c>
      <c r="F22" s="112">
        <v>10.0833487</v>
      </c>
      <c r="G22" s="112">
        <v>100</v>
      </c>
      <c r="H22" s="112">
        <v>0.58541620000000005</v>
      </c>
      <c r="I22" s="112">
        <v>38.830087900000002</v>
      </c>
      <c r="J22" s="112">
        <v>0.4539223</v>
      </c>
      <c r="K22" s="112">
        <v>0.48891649999999998</v>
      </c>
      <c r="L22" s="112">
        <v>94.239095000000006</v>
      </c>
      <c r="M22" s="112">
        <v>4.6013349000000003</v>
      </c>
      <c r="N22" s="112">
        <v>0.15585760000000001</v>
      </c>
      <c r="O22" s="112">
        <v>8.6639999999999998E-3</v>
      </c>
      <c r="P22" s="112">
        <v>8.7361999999999995E-3</v>
      </c>
      <c r="Q22" s="112">
        <v>0</v>
      </c>
      <c r="R22" s="112">
        <v>1.8564E-3</v>
      </c>
      <c r="S22" s="112">
        <v>4.3540000000000001E-4</v>
      </c>
      <c r="T22" s="112">
        <v>0</v>
      </c>
      <c r="U22" s="112">
        <v>0</v>
      </c>
      <c r="V22" s="112">
        <v>0.04</v>
      </c>
      <c r="W22" s="112" t="s">
        <v>165</v>
      </c>
    </row>
    <row r="23" spans="1:23" s="112" customFormat="1" x14ac:dyDescent="0.2">
      <c r="A23" s="112">
        <v>50162</v>
      </c>
      <c r="B23" s="112">
        <v>20211118</v>
      </c>
      <c r="C23" s="112">
        <v>20368.384900000001</v>
      </c>
      <c r="D23" s="112">
        <v>523.20325000000003</v>
      </c>
      <c r="E23" s="112">
        <v>5820.0956202999996</v>
      </c>
      <c r="F23" s="112">
        <v>9.9682987999999995</v>
      </c>
      <c r="G23" s="112">
        <v>100</v>
      </c>
      <c r="H23" s="112">
        <v>0.58654709999999999</v>
      </c>
      <c r="I23" s="112">
        <v>38.930697000000002</v>
      </c>
      <c r="J23" s="112">
        <v>0.44174540000000001</v>
      </c>
      <c r="K23" s="112">
        <v>0.46030720000000003</v>
      </c>
      <c r="L23" s="112">
        <v>94.013378500000002</v>
      </c>
      <c r="M23" s="112">
        <v>4.8432174999999997</v>
      </c>
      <c r="N23" s="112">
        <v>0.17451949999999999</v>
      </c>
      <c r="O23" s="112">
        <v>1.0899799999999999E-2</v>
      </c>
      <c r="P23" s="112">
        <v>1.09233E-2</v>
      </c>
      <c r="Q23" s="112">
        <v>0</v>
      </c>
      <c r="R23" s="112">
        <v>2.9834000000000002E-3</v>
      </c>
      <c r="S23" s="112">
        <v>1.2051E-3</v>
      </c>
      <c r="T23" s="112">
        <v>0</v>
      </c>
      <c r="U23" s="112">
        <v>0</v>
      </c>
      <c r="V23" s="112">
        <v>0.04</v>
      </c>
      <c r="W23" s="112" t="s">
        <v>165</v>
      </c>
    </row>
    <row r="24" spans="1:23" s="112" customFormat="1" x14ac:dyDescent="0.2">
      <c r="A24" s="112">
        <v>50162</v>
      </c>
      <c r="B24" s="112">
        <v>20211119</v>
      </c>
      <c r="C24" s="112">
        <v>23670.9038</v>
      </c>
      <c r="D24" s="112">
        <v>608.63914999999997</v>
      </c>
      <c r="E24" s="112">
        <v>5771.5547388000005</v>
      </c>
      <c r="F24" s="112">
        <v>9.8471685999999998</v>
      </c>
      <c r="G24" s="112">
        <v>100</v>
      </c>
      <c r="H24" s="112">
        <v>0.5859086</v>
      </c>
      <c r="I24" s="112">
        <v>38.891126900000003</v>
      </c>
      <c r="J24" s="112">
        <v>0.44975609999999999</v>
      </c>
      <c r="K24" s="112">
        <v>0.45758460000000001</v>
      </c>
      <c r="L24" s="112">
        <v>94.146666400000001</v>
      </c>
      <c r="M24" s="112">
        <v>4.7011026999999999</v>
      </c>
      <c r="N24" s="112">
        <v>0.17640719999999999</v>
      </c>
      <c r="O24" s="112">
        <v>1.1764800000000001E-2</v>
      </c>
      <c r="P24" s="112">
        <v>1.1313699999999999E-2</v>
      </c>
      <c r="Q24" s="112">
        <v>4.8899999999999996E-4</v>
      </c>
      <c r="R24" s="112">
        <v>3.0769E-3</v>
      </c>
      <c r="S24" s="112">
        <v>1.5043000000000001E-3</v>
      </c>
      <c r="T24" s="112">
        <v>0</v>
      </c>
      <c r="U24" s="112">
        <v>0</v>
      </c>
      <c r="V24" s="112">
        <v>0.04</v>
      </c>
      <c r="W24" s="112" t="s">
        <v>165</v>
      </c>
    </row>
    <row r="25" spans="1:23" s="112" customFormat="1" x14ac:dyDescent="0.2">
      <c r="A25" s="112">
        <v>50162</v>
      </c>
      <c r="B25" s="112">
        <v>20211120</v>
      </c>
      <c r="C25" s="112">
        <v>18978.502</v>
      </c>
      <c r="D25" s="112">
        <v>488.365118</v>
      </c>
      <c r="E25" s="112">
        <v>5800.3091314000003</v>
      </c>
      <c r="F25" s="112">
        <v>9.9131342999999994</v>
      </c>
      <c r="G25" s="112">
        <v>100</v>
      </c>
      <c r="H25" s="112">
        <v>0.5857272</v>
      </c>
      <c r="I25" s="112">
        <v>38.861048099999998</v>
      </c>
      <c r="J25" s="112">
        <v>0.45109549999999998</v>
      </c>
      <c r="K25" s="112">
        <v>0.47703889999999999</v>
      </c>
      <c r="L25" s="112">
        <v>94.196586199999999</v>
      </c>
      <c r="M25" s="112">
        <v>4.6342476000000001</v>
      </c>
      <c r="N25" s="112">
        <v>0.1743326</v>
      </c>
      <c r="O25" s="112">
        <v>1.0958600000000001E-2</v>
      </c>
      <c r="P25" s="112">
        <v>1.08448E-2</v>
      </c>
      <c r="Q25" s="112">
        <v>7.3999999999999996E-5</v>
      </c>
      <c r="R25" s="112">
        <v>3.0769E-3</v>
      </c>
      <c r="S25" s="112">
        <v>1.3669999999999999E-3</v>
      </c>
      <c r="T25" s="112">
        <v>0</v>
      </c>
      <c r="U25" s="112">
        <v>0</v>
      </c>
      <c r="V25" s="112">
        <v>0.04</v>
      </c>
      <c r="W25" s="112" t="s">
        <v>165</v>
      </c>
    </row>
    <row r="26" spans="1:23" s="112" customFormat="1" x14ac:dyDescent="0.2">
      <c r="A26" s="112">
        <v>50162</v>
      </c>
      <c r="B26" s="112">
        <v>20211121</v>
      </c>
      <c r="C26" s="112">
        <v>18087.470700000002</v>
      </c>
      <c r="D26" s="112">
        <v>465.73831000000001</v>
      </c>
      <c r="E26" s="112">
        <v>5833.3625711000004</v>
      </c>
      <c r="F26" s="112">
        <v>9.7129135000000009</v>
      </c>
      <c r="G26" s="112">
        <v>100</v>
      </c>
      <c r="H26" s="112">
        <v>0.58545049999999998</v>
      </c>
      <c r="I26" s="112">
        <v>38.835919500000003</v>
      </c>
      <c r="J26" s="112">
        <v>0.44468229999999997</v>
      </c>
      <c r="K26" s="112">
        <v>0.4909328</v>
      </c>
      <c r="L26" s="112">
        <v>94.263938999999993</v>
      </c>
      <c r="M26" s="112">
        <v>4.5612973999999999</v>
      </c>
      <c r="N26" s="112">
        <v>0.1749281</v>
      </c>
      <c r="O26" s="112">
        <v>9.9836000000000005E-3</v>
      </c>
      <c r="P26" s="112">
        <v>9.9739000000000008E-3</v>
      </c>
      <c r="Q26" s="112">
        <v>2.05E-5</v>
      </c>
      <c r="R26" s="112">
        <v>2.5642E-3</v>
      </c>
      <c r="S26" s="112">
        <v>8.8520000000000005E-4</v>
      </c>
      <c r="T26" s="112">
        <v>0</v>
      </c>
      <c r="U26" s="112">
        <v>0</v>
      </c>
      <c r="V26" s="112">
        <v>0.04</v>
      </c>
      <c r="W26" s="112" t="s">
        <v>165</v>
      </c>
    </row>
    <row r="27" spans="1:23" s="112" customFormat="1" x14ac:dyDescent="0.2">
      <c r="A27" s="112">
        <v>50162</v>
      </c>
      <c r="B27" s="112">
        <v>20211122</v>
      </c>
      <c r="C27" s="112">
        <v>23048.690299999998</v>
      </c>
      <c r="D27" s="112">
        <v>593.45852000000002</v>
      </c>
      <c r="E27" s="112">
        <v>5654.0367231999999</v>
      </c>
      <c r="F27" s="112">
        <v>9.3126125000000002</v>
      </c>
      <c r="G27" s="112">
        <v>100</v>
      </c>
      <c r="H27" s="112">
        <v>0.58505450000000003</v>
      </c>
      <c r="I27" s="112">
        <v>38.837937699999998</v>
      </c>
      <c r="J27" s="112">
        <v>0.43848920000000002</v>
      </c>
      <c r="K27" s="112">
        <v>0.46811380000000002</v>
      </c>
      <c r="L27" s="112">
        <v>94.334115400000002</v>
      </c>
      <c r="M27" s="112">
        <v>4.5117604</v>
      </c>
      <c r="N27" s="112">
        <v>0.18055969999999999</v>
      </c>
      <c r="O27" s="112">
        <v>1.10908E-2</v>
      </c>
      <c r="P27" s="112">
        <v>1.0595800000000001E-2</v>
      </c>
      <c r="Q27" s="112">
        <v>4.4539999999999998E-4</v>
      </c>
      <c r="R27" s="112">
        <v>2.8222E-3</v>
      </c>
      <c r="S27" s="112">
        <v>1.2677999999999999E-3</v>
      </c>
      <c r="T27" s="112">
        <v>0</v>
      </c>
      <c r="U27" s="112">
        <v>0</v>
      </c>
      <c r="V27" s="112">
        <v>0.04</v>
      </c>
      <c r="W27" s="112" t="s">
        <v>165</v>
      </c>
    </row>
    <row r="28" spans="1:23" s="112" customFormat="1" x14ac:dyDescent="0.2">
      <c r="A28" s="112">
        <v>50162</v>
      </c>
      <c r="B28" s="112">
        <v>20211123</v>
      </c>
      <c r="C28" s="112">
        <v>25698.707299999998</v>
      </c>
      <c r="D28" s="112">
        <v>661.86387999999999</v>
      </c>
      <c r="E28" s="112">
        <v>5691.2961561000002</v>
      </c>
      <c r="F28" s="112">
        <v>9.3479501000000003</v>
      </c>
      <c r="G28" s="112">
        <v>100</v>
      </c>
      <c r="H28" s="112">
        <v>0.58515890000000004</v>
      </c>
      <c r="I28" s="112">
        <v>38.827724400000001</v>
      </c>
      <c r="J28" s="112">
        <v>0.44254939999999998</v>
      </c>
      <c r="K28" s="112">
        <v>0.48280319999999999</v>
      </c>
      <c r="L28" s="112">
        <v>94.317386600000006</v>
      </c>
      <c r="M28" s="112">
        <v>4.5174433000000001</v>
      </c>
      <c r="N28" s="112">
        <v>0.17337530000000001</v>
      </c>
      <c r="O28" s="112">
        <v>1.10429E-2</v>
      </c>
      <c r="P28" s="112">
        <v>1.05851E-2</v>
      </c>
      <c r="Q28" s="112">
        <v>6.198E-4</v>
      </c>
      <c r="R28" s="112">
        <v>2.5385999999999998E-3</v>
      </c>
      <c r="S28" s="112">
        <v>9.4370000000000001E-4</v>
      </c>
      <c r="T28" s="112">
        <v>0</v>
      </c>
      <c r="U28" s="112">
        <v>0</v>
      </c>
      <c r="V28" s="112">
        <v>4.01129E-2</v>
      </c>
      <c r="W28" s="112" t="s">
        <v>165</v>
      </c>
    </row>
    <row r="29" spans="1:23" s="112" customFormat="1" x14ac:dyDescent="0.2">
      <c r="A29" s="112">
        <v>50162</v>
      </c>
      <c r="B29" s="112">
        <v>20211124</v>
      </c>
      <c r="C29" s="112">
        <v>22312.603800000001</v>
      </c>
      <c r="D29" s="112">
        <v>575.14255000000003</v>
      </c>
      <c r="E29" s="112">
        <v>5856.0238880999996</v>
      </c>
      <c r="F29" s="112">
        <v>9.4915195000000008</v>
      </c>
      <c r="G29" s="112">
        <v>100</v>
      </c>
      <c r="H29" s="112">
        <v>0.58514149999999998</v>
      </c>
      <c r="I29" s="112">
        <v>38.794670099999998</v>
      </c>
      <c r="J29" s="112">
        <v>0.44930619999999999</v>
      </c>
      <c r="K29" s="112">
        <v>0.51243539999999999</v>
      </c>
      <c r="L29" s="112">
        <v>94.326179400000001</v>
      </c>
      <c r="M29" s="112">
        <v>4.4905831000000003</v>
      </c>
      <c r="N29" s="112">
        <v>0.15938279999999999</v>
      </c>
      <c r="O29" s="112">
        <v>9.4154000000000009E-3</v>
      </c>
      <c r="P29" s="112">
        <v>9.1985000000000001E-3</v>
      </c>
      <c r="Q29" s="112">
        <v>8.7399999999999997E-5</v>
      </c>
      <c r="R29" s="112">
        <v>1.6699E-3</v>
      </c>
      <c r="S29" s="112">
        <v>1.226E-4</v>
      </c>
      <c r="T29" s="112">
        <v>0</v>
      </c>
      <c r="U29" s="112">
        <v>0</v>
      </c>
      <c r="V29" s="112">
        <v>4.00176E-2</v>
      </c>
      <c r="W29" s="112" t="s">
        <v>165</v>
      </c>
    </row>
    <row r="30" spans="1:23" s="112" customFormat="1" x14ac:dyDescent="0.2">
      <c r="A30" s="112">
        <v>50162</v>
      </c>
      <c r="B30" s="112">
        <v>20211125</v>
      </c>
      <c r="C30" s="112">
        <v>19232.160100000001</v>
      </c>
      <c r="D30" s="112">
        <v>494.63907</v>
      </c>
      <c r="E30" s="112">
        <v>5954.9839505999998</v>
      </c>
      <c r="F30" s="112">
        <v>9.3435521999999995</v>
      </c>
      <c r="G30" s="112">
        <v>100</v>
      </c>
      <c r="H30" s="112">
        <v>0.58548460000000002</v>
      </c>
      <c r="I30" s="112">
        <v>38.8821528</v>
      </c>
      <c r="J30" s="112">
        <v>0.43514829999999999</v>
      </c>
      <c r="K30" s="112">
        <v>0.45031450000000001</v>
      </c>
      <c r="L30" s="112">
        <v>94.225649399999995</v>
      </c>
      <c r="M30" s="112">
        <v>4.6493111999999996</v>
      </c>
      <c r="N30" s="112">
        <v>0.1706578</v>
      </c>
      <c r="O30" s="112">
        <v>1.1917199999999999E-2</v>
      </c>
      <c r="P30" s="112">
        <v>1.10632E-2</v>
      </c>
      <c r="Q30" s="112">
        <v>9.8630000000000007E-4</v>
      </c>
      <c r="R30" s="112">
        <v>2.8687000000000001E-3</v>
      </c>
      <c r="S30" s="112">
        <v>1.3303E-3</v>
      </c>
      <c r="T30" s="112">
        <v>8.0020000000000004E-4</v>
      </c>
      <c r="U30" s="112">
        <v>0</v>
      </c>
      <c r="V30" s="112">
        <v>0.04</v>
      </c>
      <c r="W30" s="112" t="s">
        <v>165</v>
      </c>
    </row>
    <row r="31" spans="1:23" s="112" customFormat="1" x14ac:dyDescent="0.2">
      <c r="A31" s="112">
        <v>50162</v>
      </c>
      <c r="B31" s="112">
        <v>20211126</v>
      </c>
      <c r="C31" s="112">
        <v>23138.218099999998</v>
      </c>
      <c r="D31" s="112">
        <v>593.79675999999995</v>
      </c>
      <c r="E31" s="112">
        <v>5807.6368024000003</v>
      </c>
      <c r="F31" s="112">
        <v>8.5608246000000001</v>
      </c>
      <c r="G31" s="112">
        <v>100</v>
      </c>
      <c r="H31" s="112">
        <v>0.58661549999999996</v>
      </c>
      <c r="I31" s="112">
        <v>38.966895200000003</v>
      </c>
      <c r="J31" s="112">
        <v>0.43536859999999999</v>
      </c>
      <c r="K31" s="112">
        <v>0.43029109999999998</v>
      </c>
      <c r="L31" s="112">
        <v>94.000464100000002</v>
      </c>
      <c r="M31" s="112">
        <v>4.8734270000000004</v>
      </c>
      <c r="N31" s="112">
        <v>0.18643699999999999</v>
      </c>
      <c r="O31" s="112">
        <v>1.3617499999999999E-2</v>
      </c>
      <c r="P31" s="112">
        <v>1.2319E-2</v>
      </c>
      <c r="Q31" s="112">
        <v>1.4917000000000001E-3</v>
      </c>
      <c r="R31" s="112">
        <v>3.0769E-3</v>
      </c>
      <c r="S31" s="112">
        <v>1.5384999999999999E-3</v>
      </c>
      <c r="T31" s="112">
        <v>1.4663E-3</v>
      </c>
      <c r="U31" s="112">
        <v>0</v>
      </c>
      <c r="V31" s="112">
        <v>0.04</v>
      </c>
      <c r="W31" s="112" t="s">
        <v>165</v>
      </c>
    </row>
    <row r="32" spans="1:23" s="112" customFormat="1" x14ac:dyDescent="0.2">
      <c r="A32" s="112">
        <v>50162</v>
      </c>
      <c r="B32" s="112">
        <v>20211127</v>
      </c>
      <c r="C32" s="112">
        <v>24817.582399999999</v>
      </c>
      <c r="D32" s="112">
        <v>636.37822000000006</v>
      </c>
      <c r="E32" s="112">
        <v>5614.9607462000004</v>
      </c>
      <c r="F32" s="112">
        <v>8.5448397000000007</v>
      </c>
      <c r="G32" s="112">
        <v>100</v>
      </c>
      <c r="H32" s="112">
        <v>0.58686260000000001</v>
      </c>
      <c r="I32" s="112">
        <v>38.998263799999997</v>
      </c>
      <c r="J32" s="112">
        <v>0.43183709999999997</v>
      </c>
      <c r="K32" s="112">
        <v>0.41476420000000003</v>
      </c>
      <c r="L32" s="112">
        <v>93.943508699999995</v>
      </c>
      <c r="M32" s="112">
        <v>4.9438383999999997</v>
      </c>
      <c r="N32" s="112">
        <v>0.1901275</v>
      </c>
      <c r="O32" s="112">
        <v>1.4604600000000001E-2</v>
      </c>
      <c r="P32" s="112">
        <v>1.3258000000000001E-2</v>
      </c>
      <c r="Q32" s="112">
        <v>1.5384999999999999E-3</v>
      </c>
      <c r="R32" s="112">
        <v>3.1492999999999998E-3</v>
      </c>
      <c r="S32" s="112">
        <v>1.5384999999999999E-3</v>
      </c>
      <c r="T32" s="112">
        <v>1.5384999999999999E-3</v>
      </c>
      <c r="U32" s="112">
        <v>0</v>
      </c>
      <c r="V32" s="112">
        <v>0.04</v>
      </c>
      <c r="W32" s="112" t="s">
        <v>165</v>
      </c>
    </row>
    <row r="33" spans="1:23" s="115" customFormat="1" x14ac:dyDescent="0.2">
      <c r="A33" s="115">
        <v>50162</v>
      </c>
      <c r="B33" s="115">
        <v>20211128</v>
      </c>
      <c r="C33" s="115">
        <v>25076.543300000001</v>
      </c>
      <c r="D33" s="115">
        <v>643.44138999999996</v>
      </c>
      <c r="E33" s="115">
        <v>5723.0878511000001</v>
      </c>
      <c r="F33" s="115">
        <v>8.7300676999999993</v>
      </c>
      <c r="G33" s="115">
        <v>100</v>
      </c>
      <c r="H33" s="115">
        <v>0.58656039999999998</v>
      </c>
      <c r="I33" s="115">
        <v>38.972314599999997</v>
      </c>
      <c r="J33" s="115">
        <v>0.43085190000000001</v>
      </c>
      <c r="K33" s="115">
        <v>0.42430590000000001</v>
      </c>
      <c r="L33" s="115">
        <v>94.007233099999993</v>
      </c>
      <c r="M33" s="115">
        <v>4.8772617</v>
      </c>
      <c r="N33" s="115">
        <v>0.1860115</v>
      </c>
      <c r="O33" s="115">
        <v>1.37888E-2</v>
      </c>
      <c r="P33" s="115">
        <v>1.31421E-2</v>
      </c>
      <c r="Q33" s="115">
        <v>1.4191E-3</v>
      </c>
      <c r="R33" s="115">
        <v>3.0861E-3</v>
      </c>
      <c r="S33" s="115">
        <v>1.5384999999999999E-3</v>
      </c>
      <c r="T33" s="115">
        <v>1.3609E-3</v>
      </c>
      <c r="U33" s="115">
        <v>0</v>
      </c>
      <c r="V33" s="115">
        <v>0.04</v>
      </c>
      <c r="W33" s="115" t="s">
        <v>165</v>
      </c>
    </row>
    <row r="34" spans="1:23" s="115" customFormat="1" x14ac:dyDescent="0.2">
      <c r="A34" s="115">
        <v>50162</v>
      </c>
      <c r="B34" s="115">
        <v>20211129</v>
      </c>
      <c r="C34" s="115">
        <v>25329.921200000001</v>
      </c>
      <c r="D34" s="115">
        <v>649.45390999999995</v>
      </c>
      <c r="E34" s="115">
        <v>5489.4361465000002</v>
      </c>
      <c r="F34" s="115">
        <v>8.7904219999999995</v>
      </c>
      <c r="G34" s="115">
        <v>100</v>
      </c>
      <c r="H34" s="115">
        <v>0.58651529999999996</v>
      </c>
      <c r="I34" s="115">
        <v>39.0020095</v>
      </c>
      <c r="J34" s="115">
        <v>0.42458649999999998</v>
      </c>
      <c r="K34" s="115">
        <v>0.39418710000000001</v>
      </c>
      <c r="L34" s="115">
        <v>93.997634000000005</v>
      </c>
      <c r="M34" s="115">
        <v>4.9157476999999998</v>
      </c>
      <c r="N34" s="115">
        <v>0.1920375</v>
      </c>
      <c r="O34" s="115">
        <v>1.4323600000000001E-2</v>
      </c>
      <c r="P34" s="115">
        <v>1.36344E-2</v>
      </c>
      <c r="Q34" s="115">
        <v>1.5207E-3</v>
      </c>
      <c r="R34" s="115">
        <v>3.0769E-3</v>
      </c>
      <c r="S34" s="115">
        <v>1.5384999999999999E-3</v>
      </c>
      <c r="T34" s="115">
        <v>1.5119E-3</v>
      </c>
      <c r="U34" s="115">
        <v>0</v>
      </c>
      <c r="V34" s="115">
        <v>0.04</v>
      </c>
      <c r="W34" s="115" t="s">
        <v>165</v>
      </c>
    </row>
    <row r="35" spans="1:23" s="115" customFormat="1" x14ac:dyDescent="0.2">
      <c r="A35" s="115">
        <v>50162</v>
      </c>
      <c r="B35" s="115">
        <v>20211130</v>
      </c>
      <c r="C35" s="115">
        <v>24034.0857</v>
      </c>
      <c r="D35" s="115">
        <v>615.94862000000001</v>
      </c>
      <c r="E35" s="115">
        <v>5345.9122082000004</v>
      </c>
      <c r="F35" s="115">
        <v>8.6030859</v>
      </c>
      <c r="G35" s="115">
        <v>100</v>
      </c>
      <c r="H35" s="115">
        <v>0.5869162</v>
      </c>
      <c r="I35" s="115">
        <v>39.019679400000001</v>
      </c>
      <c r="J35" s="115">
        <v>0.42795060000000001</v>
      </c>
      <c r="K35" s="115">
        <v>0.39807189999999998</v>
      </c>
      <c r="L35" s="115">
        <v>93.921886499999999</v>
      </c>
      <c r="M35" s="115">
        <v>4.9817954000000002</v>
      </c>
      <c r="N35" s="115">
        <v>0.1940692</v>
      </c>
      <c r="O35" s="115">
        <v>1.44783E-2</v>
      </c>
      <c r="P35" s="115">
        <v>1.37146E-2</v>
      </c>
      <c r="Q35" s="115">
        <v>1.5384999999999999E-3</v>
      </c>
      <c r="R35" s="115">
        <v>3.0769E-3</v>
      </c>
      <c r="S35" s="115">
        <v>1.5384999999999999E-3</v>
      </c>
      <c r="T35" s="115">
        <v>1.5384999999999999E-3</v>
      </c>
      <c r="U35" s="115">
        <v>0</v>
      </c>
      <c r="V35" s="115">
        <v>0.04</v>
      </c>
      <c r="W35" s="115" t="s">
        <v>165</v>
      </c>
    </row>
    <row r="36" spans="1:23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</row>
    <row r="37" spans="1:23" x14ac:dyDescent="0.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C1758-BB5B-4ED4-B233-021CEE6876EA}">
  <sheetPr>
    <pageSetUpPr fitToPage="1"/>
  </sheetPr>
  <dimension ref="A1:AC38"/>
  <sheetViews>
    <sheetView view="pageBreakPreview" topLeftCell="A19" zoomScale="130" zoomScaleNormal="130" zoomScaleSheetLayoutView="130" workbookViewId="0">
      <selection activeCell="E34" sqref="E34"/>
    </sheetView>
  </sheetViews>
  <sheetFormatPr defaultColWidth="8.85546875" defaultRowHeight="12.75" x14ac:dyDescent="0.2"/>
  <cols>
    <col min="1" max="1" width="11.28515625" style="2" customWidth="1"/>
    <col min="2" max="2" width="15.7109375" style="2" customWidth="1"/>
    <col min="3" max="3" width="8.28515625" style="2" customWidth="1"/>
    <col min="4" max="12" width="7.5703125" style="2" customWidth="1"/>
    <col min="13" max="13" width="12.7109375" style="2" customWidth="1"/>
    <col min="14" max="14" width="12.42578125" style="2" bestFit="1" customWidth="1"/>
    <col min="15" max="20" width="7.5703125" style="2" customWidth="1"/>
    <col min="21" max="21" width="10.7109375" style="2" bestFit="1" customWidth="1"/>
    <col min="22" max="22" width="9.7109375" style="2" bestFit="1" customWidth="1"/>
    <col min="23" max="23" width="10.5703125" style="2" bestFit="1" customWidth="1"/>
    <col min="24" max="24" width="8.140625" style="2" bestFit="1" customWidth="1"/>
    <col min="25" max="25" width="6.85546875" style="2" bestFit="1" customWidth="1"/>
    <col min="26" max="26" width="7.85546875" style="2" bestFit="1" customWidth="1"/>
    <col min="27" max="27" width="8" style="2" customWidth="1"/>
    <col min="28" max="28" width="8.42578125" style="2" customWidth="1"/>
    <col min="29" max="29" width="11.5703125" style="2" bestFit="1" customWidth="1"/>
    <col min="30" max="16384" width="8.85546875" style="2"/>
  </cols>
  <sheetData>
    <row r="1" spans="1:29" x14ac:dyDescent="0.2">
      <c r="A1" s="2" t="s">
        <v>145</v>
      </c>
      <c r="B1" s="2" t="s">
        <v>146</v>
      </c>
      <c r="C1" s="2" t="s">
        <v>147</v>
      </c>
      <c r="D1" s="2" t="s">
        <v>7</v>
      </c>
      <c r="E1" s="2" t="s">
        <v>5</v>
      </c>
      <c r="F1" s="2" t="s">
        <v>8</v>
      </c>
      <c r="G1" s="2" t="s">
        <v>154</v>
      </c>
      <c r="H1" s="2" t="s">
        <v>9</v>
      </c>
      <c r="I1" s="2" t="s">
        <v>10</v>
      </c>
      <c r="J1" s="2" t="s">
        <v>155</v>
      </c>
      <c r="K1" s="2" t="s">
        <v>107</v>
      </c>
      <c r="L1" s="2" t="s">
        <v>156</v>
      </c>
      <c r="M1" s="2" t="s">
        <v>157</v>
      </c>
      <c r="N1" s="2" t="s">
        <v>109</v>
      </c>
      <c r="O1" s="2" t="s">
        <v>143</v>
      </c>
      <c r="P1" s="2" t="s">
        <v>158</v>
      </c>
      <c r="Q1" s="2" t="s">
        <v>159</v>
      </c>
      <c r="R1" s="2" t="s">
        <v>160</v>
      </c>
      <c r="S1" s="2" t="s">
        <v>161</v>
      </c>
      <c r="T1" s="88" t="s">
        <v>6</v>
      </c>
      <c r="U1" s="88" t="s">
        <v>148</v>
      </c>
      <c r="V1" s="2" t="s">
        <v>4</v>
      </c>
      <c r="W1" s="88" t="s">
        <v>3</v>
      </c>
      <c r="X1" s="2" t="s">
        <v>149</v>
      </c>
      <c r="Y1" s="2" t="s">
        <v>150</v>
      </c>
      <c r="Z1" s="2" t="s">
        <v>151</v>
      </c>
      <c r="AA1" s="2" t="s">
        <v>152</v>
      </c>
      <c r="AB1" s="2" t="s">
        <v>153</v>
      </c>
      <c r="AC1" s="2" t="s">
        <v>11</v>
      </c>
    </row>
    <row r="2" spans="1:29" s="95" customFormat="1" x14ac:dyDescent="0.2">
      <c r="A2" s="95" t="s">
        <v>164</v>
      </c>
      <c r="B2" s="83">
        <v>44501</v>
      </c>
      <c r="C2" s="95">
        <v>1550</v>
      </c>
      <c r="D2" s="95">
        <v>0.47515743999999999</v>
      </c>
      <c r="E2" s="95">
        <v>0.56576771000000003</v>
      </c>
      <c r="F2" s="95">
        <v>94.082802000000001</v>
      </c>
      <c r="G2" s="95">
        <v>0</v>
      </c>
      <c r="H2" s="95">
        <v>4.7583842000000001</v>
      </c>
      <c r="I2" s="95">
        <v>0.10830383</v>
      </c>
      <c r="J2" s="95">
        <v>5.1205340000000004E-3</v>
      </c>
      <c r="K2" s="95">
        <v>3.4689778000000001E-3</v>
      </c>
      <c r="L2" s="95">
        <v>0</v>
      </c>
      <c r="M2" s="95">
        <v>6.9459928999999999E-4</v>
      </c>
      <c r="N2" s="95">
        <v>2.4549595999999999E-4</v>
      </c>
      <c r="O2" s="95">
        <v>1.2449126999999999E-4</v>
      </c>
      <c r="P2" s="95">
        <v>1.2449126999999999E-4</v>
      </c>
      <c r="Q2" s="95">
        <v>0</v>
      </c>
      <c r="R2" s="95">
        <v>0</v>
      </c>
      <c r="S2" s="95">
        <v>0</v>
      </c>
      <c r="T2" s="89">
        <v>0</v>
      </c>
      <c r="U2" s="89">
        <v>1037.4929</v>
      </c>
      <c r="V2" s="95">
        <v>0.58664214999999997</v>
      </c>
      <c r="W2" s="89">
        <v>1024.0725</v>
      </c>
      <c r="X2" s="95">
        <v>0.99780893000000004</v>
      </c>
      <c r="Y2" s="95">
        <v>1360.6759999999999</v>
      </c>
      <c r="Z2" s="95">
        <v>4.4892937000000001E-2</v>
      </c>
      <c r="AA2" s="95">
        <v>1042.1744000000001</v>
      </c>
      <c r="AB2" s="95">
        <v>17.438013000000002</v>
      </c>
      <c r="AC2" s="95">
        <v>100.05336</v>
      </c>
    </row>
    <row r="3" spans="1:29" s="96" customFormat="1" x14ac:dyDescent="0.2">
      <c r="A3" s="96" t="s">
        <v>164</v>
      </c>
      <c r="B3" s="83">
        <v>44502</v>
      </c>
      <c r="C3" s="96">
        <v>1551</v>
      </c>
      <c r="D3" s="96">
        <v>0.46875318999999999</v>
      </c>
      <c r="E3" s="96">
        <v>0.51678299999999999</v>
      </c>
      <c r="F3" s="96">
        <v>94.302597000000006</v>
      </c>
      <c r="G3" s="96">
        <v>0</v>
      </c>
      <c r="H3" s="96">
        <v>4.5885486999999996</v>
      </c>
      <c r="I3" s="96">
        <v>0.11107933</v>
      </c>
      <c r="J3" s="96">
        <v>5.7155467E-3</v>
      </c>
      <c r="K3" s="96">
        <v>4.2903726E-3</v>
      </c>
      <c r="L3" s="96">
        <v>0</v>
      </c>
      <c r="M3" s="96">
        <v>1.0143931E-3</v>
      </c>
      <c r="N3" s="96">
        <v>6.3139689000000002E-4</v>
      </c>
      <c r="O3" s="96">
        <v>5.7463388999999998E-4</v>
      </c>
      <c r="P3" s="96">
        <v>5.7463388999999998E-4</v>
      </c>
      <c r="Q3" s="96">
        <v>0</v>
      </c>
      <c r="R3" s="96">
        <v>0</v>
      </c>
      <c r="S3" s="96">
        <v>0</v>
      </c>
      <c r="T3" s="89">
        <v>0</v>
      </c>
      <c r="U3" s="89">
        <v>1036.8738000000001</v>
      </c>
      <c r="V3" s="96">
        <v>0.58538495999999995</v>
      </c>
      <c r="W3" s="89">
        <v>1023.4530999999999</v>
      </c>
      <c r="X3" s="96">
        <v>0.99781847000000001</v>
      </c>
      <c r="Y3" s="96">
        <v>1361.3094000000001</v>
      </c>
      <c r="Z3" s="96">
        <v>4.4796742000000001E-2</v>
      </c>
      <c r="AA3" s="96">
        <v>1041.5444</v>
      </c>
      <c r="AB3" s="96">
        <v>17.42231</v>
      </c>
      <c r="AC3" s="96">
        <v>100.36342</v>
      </c>
    </row>
    <row r="4" spans="1:29" s="97" customFormat="1" x14ac:dyDescent="0.2">
      <c r="A4" s="97" t="s">
        <v>164</v>
      </c>
      <c r="B4" s="83">
        <v>44503</v>
      </c>
      <c r="C4" s="97">
        <v>1552</v>
      </c>
      <c r="D4" s="97">
        <v>0.47132870999999998</v>
      </c>
      <c r="E4" s="97">
        <v>0.50889587000000003</v>
      </c>
      <c r="F4" s="97">
        <v>94.360213999999999</v>
      </c>
      <c r="G4" s="97">
        <v>0</v>
      </c>
      <c r="H4" s="97">
        <v>4.5386623999999998</v>
      </c>
      <c r="I4" s="97">
        <v>0.10881034000000001</v>
      </c>
      <c r="J4" s="97">
        <v>5.6884190999999997E-3</v>
      </c>
      <c r="K4" s="97">
        <v>4.3042981999999999E-3</v>
      </c>
      <c r="L4" s="97">
        <v>0</v>
      </c>
      <c r="M4" s="97">
        <v>1.0096115000000001E-3</v>
      </c>
      <c r="N4" s="97">
        <v>5.5096316000000003E-4</v>
      </c>
      <c r="O4" s="97">
        <v>5.1554786999999998E-4</v>
      </c>
      <c r="P4" s="97">
        <v>5.1554786999999998E-4</v>
      </c>
      <c r="Q4" s="97">
        <v>0</v>
      </c>
      <c r="R4" s="97">
        <v>0</v>
      </c>
      <c r="S4" s="97">
        <v>0</v>
      </c>
      <c r="T4" s="89">
        <v>0</v>
      </c>
      <c r="U4" s="89">
        <v>1036.5089</v>
      </c>
      <c r="V4" s="97">
        <v>0.58505052000000002</v>
      </c>
      <c r="W4" s="89">
        <v>1023.0902</v>
      </c>
      <c r="X4" s="97">
        <v>0.99781978000000005</v>
      </c>
      <c r="Y4" s="97">
        <v>1361.2168999999999</v>
      </c>
      <c r="Z4" s="97">
        <v>4.4771116E-2</v>
      </c>
      <c r="AA4" s="97">
        <v>1041.1751999999999</v>
      </c>
      <c r="AB4" s="97">
        <v>17.416934999999999</v>
      </c>
      <c r="AC4" s="97">
        <v>100.14490000000001</v>
      </c>
    </row>
    <row r="5" spans="1:29" s="98" customFormat="1" x14ac:dyDescent="0.2">
      <c r="A5" s="98" t="s">
        <v>164</v>
      </c>
      <c r="B5" s="83">
        <v>44504.000011574077</v>
      </c>
      <c r="C5" s="98">
        <v>1553</v>
      </c>
      <c r="D5" s="98">
        <v>0.44622526000000001</v>
      </c>
      <c r="E5" s="98">
        <v>0.46993302999999997</v>
      </c>
      <c r="F5" s="98">
        <v>94.313828000000001</v>
      </c>
      <c r="G5" s="98">
        <v>0</v>
      </c>
      <c r="H5" s="98">
        <v>4.6265817</v>
      </c>
      <c r="I5" s="98">
        <v>0.12612914</v>
      </c>
      <c r="J5" s="98">
        <v>7.6213139000000001E-3</v>
      </c>
      <c r="K5" s="98">
        <v>6.3600927000000002E-3</v>
      </c>
      <c r="L5" s="98">
        <v>0</v>
      </c>
      <c r="M5" s="98">
        <v>1.4815258999999999E-3</v>
      </c>
      <c r="N5" s="98">
        <v>9.1046135999999997E-4</v>
      </c>
      <c r="O5" s="98">
        <v>9.2852633999999999E-4</v>
      </c>
      <c r="P5" s="98">
        <v>9.2852633999999999E-4</v>
      </c>
      <c r="Q5" s="98">
        <v>0</v>
      </c>
      <c r="R5" s="98">
        <v>0</v>
      </c>
      <c r="S5" s="98">
        <v>0</v>
      </c>
      <c r="T5" s="89">
        <v>0</v>
      </c>
      <c r="U5" s="89">
        <v>1038.2150999999999</v>
      </c>
      <c r="V5" s="98">
        <v>0.58525181000000004</v>
      </c>
      <c r="W5" s="89">
        <v>1024.7801999999999</v>
      </c>
      <c r="X5" s="98">
        <v>0.99781560999999996</v>
      </c>
      <c r="Y5" s="98">
        <v>1363.2299</v>
      </c>
      <c r="Z5" s="98">
        <v>4.4786546000000003E-2</v>
      </c>
      <c r="AA5" s="98">
        <v>1042.8947000000001</v>
      </c>
      <c r="AB5" s="98">
        <v>17.429815000000001</v>
      </c>
      <c r="AC5" s="98">
        <v>100.19356000000001</v>
      </c>
    </row>
    <row r="6" spans="1:29" s="99" customFormat="1" x14ac:dyDescent="0.2">
      <c r="A6" s="99" t="s">
        <v>164</v>
      </c>
      <c r="B6" s="83">
        <v>44505</v>
      </c>
      <c r="C6" s="99">
        <v>1554</v>
      </c>
      <c r="D6" s="99">
        <v>0.41810208999999998</v>
      </c>
      <c r="E6" s="99">
        <v>0.38681220999999999</v>
      </c>
      <c r="F6" s="99">
        <v>94.163123999999996</v>
      </c>
      <c r="G6" s="99">
        <v>0</v>
      </c>
      <c r="H6" s="99">
        <v>4.833456</v>
      </c>
      <c r="I6" s="99">
        <v>0.16674601</v>
      </c>
      <c r="J6" s="99">
        <v>1.2476539E-2</v>
      </c>
      <c r="K6" s="99">
        <v>1.2138483E-2</v>
      </c>
      <c r="L6" s="99">
        <v>0</v>
      </c>
      <c r="M6" s="99">
        <v>2.9835091000000001E-3</v>
      </c>
      <c r="N6" s="99">
        <v>1.8038917E-3</v>
      </c>
      <c r="O6" s="99">
        <v>2.3423637999999999E-3</v>
      </c>
      <c r="P6" s="99">
        <v>2.3423637999999999E-3</v>
      </c>
      <c r="Q6" s="99">
        <v>0</v>
      </c>
      <c r="R6" s="99">
        <v>0</v>
      </c>
      <c r="S6" s="99">
        <v>0</v>
      </c>
      <c r="T6" s="89">
        <v>0</v>
      </c>
      <c r="U6" s="89">
        <v>1041.8857</v>
      </c>
      <c r="V6" s="99">
        <v>0.58597279000000002</v>
      </c>
      <c r="W6" s="89">
        <v>1028.4174</v>
      </c>
      <c r="X6" s="99">
        <v>0.99780272999999997</v>
      </c>
      <c r="Y6" s="99">
        <v>1367.2266</v>
      </c>
      <c r="Z6" s="99">
        <v>4.4841718000000003E-2</v>
      </c>
      <c r="AA6" s="99">
        <v>1046.5963999999999</v>
      </c>
      <c r="AB6" s="99">
        <v>17.458663999999999</v>
      </c>
      <c r="AC6" s="99">
        <v>100.14230000000001</v>
      </c>
    </row>
    <row r="7" spans="1:29" s="99" customFormat="1" x14ac:dyDescent="0.2">
      <c r="A7" s="99" t="s">
        <v>164</v>
      </c>
      <c r="B7" s="83">
        <v>44506.000011574077</v>
      </c>
      <c r="C7" s="99">
        <v>1555</v>
      </c>
      <c r="D7" s="99">
        <v>0.44681472</v>
      </c>
      <c r="E7" s="99">
        <v>0.43587642999999998</v>
      </c>
      <c r="F7" s="99">
        <v>94.045952</v>
      </c>
      <c r="G7" s="99">
        <v>0</v>
      </c>
      <c r="H7" s="99">
        <v>4.8726845000000001</v>
      </c>
      <c r="I7" s="99">
        <v>0.16738173000000001</v>
      </c>
      <c r="J7" s="99">
        <v>1.2254289999999999E-2</v>
      </c>
      <c r="K7" s="99">
        <v>1.1764011E-2</v>
      </c>
      <c r="L7" s="99">
        <v>0</v>
      </c>
      <c r="M7" s="99">
        <v>2.9418077000000001E-3</v>
      </c>
      <c r="N7" s="99">
        <v>1.7741024E-3</v>
      </c>
      <c r="O7" s="99">
        <v>2.5366735999999999E-3</v>
      </c>
      <c r="P7" s="99">
        <v>2.5366735999999999E-3</v>
      </c>
      <c r="Q7" s="99">
        <v>0</v>
      </c>
      <c r="R7" s="99">
        <v>0</v>
      </c>
      <c r="S7" s="99">
        <v>0</v>
      </c>
      <c r="T7" s="89">
        <v>0</v>
      </c>
      <c r="U7" s="89">
        <v>1041.3988999999999</v>
      </c>
      <c r="V7" s="99">
        <v>0.58675878999999997</v>
      </c>
      <c r="W7" s="89">
        <v>1027.9396999999999</v>
      </c>
      <c r="X7" s="99">
        <v>0.99780011000000002</v>
      </c>
      <c r="Y7" s="99">
        <v>1365.6765</v>
      </c>
      <c r="Z7" s="99">
        <v>4.4901870000000003E-2</v>
      </c>
      <c r="AA7" s="99">
        <v>1046.1105</v>
      </c>
      <c r="AB7" s="99">
        <v>17.460905</v>
      </c>
      <c r="AC7" s="99">
        <v>100.1349</v>
      </c>
    </row>
    <row r="8" spans="1:29" s="99" customFormat="1" x14ac:dyDescent="0.2">
      <c r="A8" s="99" t="s">
        <v>164</v>
      </c>
      <c r="B8" s="83">
        <v>44507</v>
      </c>
      <c r="C8" s="99">
        <v>1556</v>
      </c>
      <c r="D8" s="99">
        <v>0.53967887000000003</v>
      </c>
      <c r="E8" s="99">
        <v>0.51524174</v>
      </c>
      <c r="F8" s="99">
        <v>94.036804000000004</v>
      </c>
      <c r="G8" s="99">
        <v>0</v>
      </c>
      <c r="H8" s="99">
        <v>4.7448281999999997</v>
      </c>
      <c r="I8" s="99">
        <v>0.14240715000000001</v>
      </c>
      <c r="J8" s="99">
        <v>8.9382911000000006E-3</v>
      </c>
      <c r="K8" s="99">
        <v>7.6986844999999996E-3</v>
      </c>
      <c r="L8" s="99">
        <v>0</v>
      </c>
      <c r="M8" s="99">
        <v>1.8605873E-3</v>
      </c>
      <c r="N8" s="99">
        <v>1.1503601E-3</v>
      </c>
      <c r="O8" s="99">
        <v>1.3739023999999999E-3</v>
      </c>
      <c r="P8" s="99">
        <v>1.3739023999999999E-3</v>
      </c>
      <c r="Q8" s="99">
        <v>0</v>
      </c>
      <c r="R8" s="99">
        <v>0</v>
      </c>
      <c r="S8" s="99">
        <v>0</v>
      </c>
      <c r="T8" s="89">
        <v>0</v>
      </c>
      <c r="U8" s="89">
        <v>1038.0524</v>
      </c>
      <c r="V8" s="99">
        <v>0.58687394999999998</v>
      </c>
      <c r="W8" s="89">
        <v>1024.6251999999999</v>
      </c>
      <c r="X8" s="99">
        <v>0.99780827999999999</v>
      </c>
      <c r="Y8" s="99">
        <v>1361.1395</v>
      </c>
      <c r="Z8" s="99">
        <v>4.4910672999999998E-2</v>
      </c>
      <c r="AA8" s="99">
        <v>1042.7376999999999</v>
      </c>
      <c r="AB8" s="99">
        <v>17.438364</v>
      </c>
      <c r="AC8" s="99">
        <v>99.794853000000003</v>
      </c>
    </row>
    <row r="9" spans="1:29" s="100" customFormat="1" x14ac:dyDescent="0.2">
      <c r="A9" s="100" t="s">
        <v>164</v>
      </c>
      <c r="B9" s="83">
        <v>44508.000011574077</v>
      </c>
      <c r="C9" s="100">
        <v>1557</v>
      </c>
      <c r="D9" s="100">
        <v>0.54305314999999998</v>
      </c>
      <c r="E9" s="100">
        <v>0.53384834999999997</v>
      </c>
      <c r="F9" s="100">
        <v>94.066765000000004</v>
      </c>
      <c r="G9" s="100">
        <v>0</v>
      </c>
      <c r="H9" s="100">
        <v>4.7043594999999998</v>
      </c>
      <c r="I9" s="100">
        <v>0.13363452000000001</v>
      </c>
      <c r="J9" s="100">
        <v>8.0057532000000001E-3</v>
      </c>
      <c r="K9" s="100">
        <v>6.7209996999999999E-3</v>
      </c>
      <c r="L9" s="100">
        <v>0</v>
      </c>
      <c r="M9" s="100">
        <v>1.5893341E-3</v>
      </c>
      <c r="N9" s="100">
        <v>9.7867636999999998E-4</v>
      </c>
      <c r="O9" s="100">
        <v>1.0406134E-3</v>
      </c>
      <c r="P9" s="100">
        <v>1.0406134E-3</v>
      </c>
      <c r="Q9" s="100">
        <v>0</v>
      </c>
      <c r="R9" s="100">
        <v>0</v>
      </c>
      <c r="S9" s="100">
        <v>0</v>
      </c>
      <c r="T9" s="89">
        <v>0</v>
      </c>
      <c r="U9" s="89">
        <v>1037.3217</v>
      </c>
      <c r="V9" s="100">
        <v>0.58674048999999995</v>
      </c>
      <c r="W9" s="89">
        <v>1023.9019</v>
      </c>
      <c r="X9" s="100">
        <v>0.99781394000000001</v>
      </c>
      <c r="Y9" s="100">
        <v>1360.3329000000001</v>
      </c>
      <c r="Z9" s="100">
        <v>4.4900454999999999E-2</v>
      </c>
      <c r="AA9" s="100">
        <v>1042.0011999999999</v>
      </c>
      <c r="AB9" s="100">
        <v>17.432773999999998</v>
      </c>
      <c r="AC9" s="100">
        <v>99.695258999999993</v>
      </c>
    </row>
    <row r="10" spans="1:29" s="101" customFormat="1" x14ac:dyDescent="0.2">
      <c r="A10" s="101" t="s">
        <v>164</v>
      </c>
      <c r="B10" s="83">
        <v>44509</v>
      </c>
      <c r="C10" s="101">
        <v>1558</v>
      </c>
      <c r="D10" s="101">
        <v>0.52384280999999999</v>
      </c>
      <c r="E10" s="101">
        <v>0.53562712999999995</v>
      </c>
      <c r="F10" s="101">
        <v>94.007919000000001</v>
      </c>
      <c r="G10" s="101">
        <v>0</v>
      </c>
      <c r="H10" s="101">
        <v>4.7649670000000004</v>
      </c>
      <c r="I10" s="101">
        <v>0.14639057</v>
      </c>
      <c r="J10" s="101">
        <v>9.2313503999999994E-3</v>
      </c>
      <c r="K10" s="101">
        <v>7.8774308999999994E-3</v>
      </c>
      <c r="L10" s="101">
        <v>0</v>
      </c>
      <c r="M10" s="101">
        <v>1.8390247000000001E-3</v>
      </c>
      <c r="N10" s="101">
        <v>1.1496404000000001E-3</v>
      </c>
      <c r="O10" s="101">
        <v>1.1576434E-3</v>
      </c>
      <c r="P10" s="101">
        <v>1.1576434E-3</v>
      </c>
      <c r="Q10" s="101">
        <v>0</v>
      </c>
      <c r="R10" s="101">
        <v>0</v>
      </c>
      <c r="S10" s="101">
        <v>0</v>
      </c>
      <c r="T10" s="89">
        <v>0</v>
      </c>
      <c r="U10" s="89">
        <v>1038.2211</v>
      </c>
      <c r="V10" s="101">
        <v>0.58714436999999997</v>
      </c>
      <c r="W10" s="89">
        <v>1024.7945999999999</v>
      </c>
      <c r="X10" s="101">
        <v>0.99780654999999996</v>
      </c>
      <c r="Y10" s="101">
        <v>1361.0507</v>
      </c>
      <c r="Z10" s="101">
        <v>4.4931359999999997E-2</v>
      </c>
      <c r="AA10" s="101">
        <v>1042.9087</v>
      </c>
      <c r="AB10" s="101">
        <v>17.441772</v>
      </c>
      <c r="AC10" s="101">
        <v>99.654099000000002</v>
      </c>
    </row>
    <row r="11" spans="1:29" s="102" customFormat="1" x14ac:dyDescent="0.2">
      <c r="A11" s="102" t="s">
        <v>164</v>
      </c>
      <c r="B11" s="83">
        <v>44510.000011574077</v>
      </c>
      <c r="C11" s="102">
        <v>1559</v>
      </c>
      <c r="D11" s="102">
        <v>0.49518203999999999</v>
      </c>
      <c r="E11" s="102">
        <v>0.56460494000000006</v>
      </c>
      <c r="F11" s="102">
        <v>93.874756000000005</v>
      </c>
      <c r="G11" s="102">
        <v>0</v>
      </c>
      <c r="H11" s="102">
        <v>4.8926639999999999</v>
      </c>
      <c r="I11" s="102">
        <v>0.15410481000000001</v>
      </c>
      <c r="J11" s="102">
        <v>8.5665910000000001E-3</v>
      </c>
      <c r="K11" s="102">
        <v>6.6674990000000003E-3</v>
      </c>
      <c r="L11" s="102">
        <v>0</v>
      </c>
      <c r="M11" s="102">
        <v>1.5699472E-3</v>
      </c>
      <c r="N11" s="102">
        <v>9.8512041999999998E-4</v>
      </c>
      <c r="O11" s="102">
        <v>8.9567504000000002E-4</v>
      </c>
      <c r="P11" s="102">
        <v>8.9567504000000002E-4</v>
      </c>
      <c r="Q11" s="102">
        <v>0</v>
      </c>
      <c r="R11" s="102">
        <v>0</v>
      </c>
      <c r="S11" s="102">
        <v>0</v>
      </c>
      <c r="T11" s="89">
        <v>0</v>
      </c>
      <c r="U11" s="89">
        <v>1039.2388000000001</v>
      </c>
      <c r="V11" s="102">
        <v>0.58796245000000003</v>
      </c>
      <c r="W11" s="89">
        <v>1025.8063</v>
      </c>
      <c r="X11" s="102">
        <v>0.99780201999999996</v>
      </c>
      <c r="Y11" s="102">
        <v>1361.4462000000001</v>
      </c>
      <c r="Z11" s="102">
        <v>4.4993973999999999E-2</v>
      </c>
      <c r="AA11" s="102">
        <v>1043.9399000000001</v>
      </c>
      <c r="AB11" s="102">
        <v>17.456572000000001</v>
      </c>
      <c r="AC11" s="102">
        <v>100.01662</v>
      </c>
    </row>
    <row r="12" spans="1:29" s="102" customFormat="1" x14ac:dyDescent="0.2">
      <c r="A12" s="102" t="s">
        <v>164</v>
      </c>
      <c r="B12" s="83">
        <v>44511.000011574077</v>
      </c>
      <c r="C12" s="102">
        <v>1560</v>
      </c>
      <c r="D12" s="102">
        <v>0.49915609</v>
      </c>
      <c r="E12" s="102">
        <v>0.58060937999999995</v>
      </c>
      <c r="F12" s="102">
        <v>93.668036999999998</v>
      </c>
      <c r="G12" s="102">
        <v>0</v>
      </c>
      <c r="H12" s="102">
        <v>5.0581364999999998</v>
      </c>
      <c r="I12" s="102">
        <v>0.17648865</v>
      </c>
      <c r="J12" s="102">
        <v>8.5111661000000002E-3</v>
      </c>
      <c r="K12" s="102">
        <v>6.1305346999999998E-3</v>
      </c>
      <c r="L12" s="102">
        <v>0</v>
      </c>
      <c r="M12" s="102">
        <v>1.3400548999999999E-3</v>
      </c>
      <c r="N12" s="102">
        <v>8.6624029999999999E-4</v>
      </c>
      <c r="O12" s="102">
        <v>7.3828798E-4</v>
      </c>
      <c r="P12" s="102">
        <v>7.3828798E-4</v>
      </c>
      <c r="Q12" s="102">
        <v>0</v>
      </c>
      <c r="R12" s="102">
        <v>0</v>
      </c>
      <c r="S12" s="102">
        <v>0</v>
      </c>
      <c r="T12" s="89">
        <v>0</v>
      </c>
      <c r="U12" s="89">
        <v>1040.6022</v>
      </c>
      <c r="V12" s="102">
        <v>0.58914023999999998</v>
      </c>
      <c r="W12" s="89">
        <v>1027.1619000000001</v>
      </c>
      <c r="X12" s="102">
        <v>0.99779052000000001</v>
      </c>
      <c r="Y12" s="102">
        <v>1361.8812</v>
      </c>
      <c r="Z12" s="102">
        <v>4.5084111000000003E-2</v>
      </c>
      <c r="AA12" s="102">
        <v>1045.3184000000001</v>
      </c>
      <c r="AB12" s="102">
        <v>17.474924000000001</v>
      </c>
      <c r="AC12" s="102">
        <v>100.34005000000001</v>
      </c>
    </row>
    <row r="13" spans="1:29" s="103" customFormat="1" x14ac:dyDescent="0.2">
      <c r="A13" s="103" t="s">
        <v>164</v>
      </c>
      <c r="B13" s="83">
        <v>44512.000011574077</v>
      </c>
      <c r="C13" s="103">
        <v>1561</v>
      </c>
      <c r="D13" s="103">
        <v>0.50166010999999999</v>
      </c>
      <c r="E13" s="103">
        <v>0.60243046</v>
      </c>
      <c r="F13" s="103">
        <v>93.504249999999999</v>
      </c>
      <c r="G13" s="103">
        <v>0</v>
      </c>
      <c r="H13" s="103">
        <v>5.2074189000000004</v>
      </c>
      <c r="I13" s="103">
        <v>0.16708650999999999</v>
      </c>
      <c r="J13" s="103">
        <v>8.2330675999999995E-3</v>
      </c>
      <c r="K13" s="103">
        <v>6.0345334999999996E-3</v>
      </c>
      <c r="L13" s="103">
        <v>0</v>
      </c>
      <c r="M13" s="103">
        <v>1.3268093000000001E-3</v>
      </c>
      <c r="N13" s="103">
        <v>8.5399178000000004E-4</v>
      </c>
      <c r="O13" s="103">
        <v>6.9396238999999997E-4</v>
      </c>
      <c r="P13" s="103">
        <v>6.9396238999999997E-4</v>
      </c>
      <c r="Q13" s="103">
        <v>0</v>
      </c>
      <c r="R13" s="103">
        <v>0</v>
      </c>
      <c r="S13" s="103">
        <v>0</v>
      </c>
      <c r="T13" s="89">
        <v>0</v>
      </c>
      <c r="U13" s="89">
        <v>1041.3380999999999</v>
      </c>
      <c r="V13" s="103">
        <v>0.58999162999999999</v>
      </c>
      <c r="W13" s="89">
        <v>1027.8945000000001</v>
      </c>
      <c r="X13" s="103">
        <v>0.99778484999999995</v>
      </c>
      <c r="Y13" s="103">
        <v>1361.8695</v>
      </c>
      <c r="Z13" s="103">
        <v>4.5149263000000002E-2</v>
      </c>
      <c r="AA13" s="103">
        <v>1046.0640000000001</v>
      </c>
      <c r="AB13" s="103">
        <v>17.488492999999998</v>
      </c>
      <c r="AC13" s="103">
        <v>99.898314999999997</v>
      </c>
    </row>
    <row r="14" spans="1:29" s="103" customFormat="1" x14ac:dyDescent="0.2">
      <c r="A14" s="103" t="s">
        <v>164</v>
      </c>
      <c r="B14" s="83">
        <v>44513</v>
      </c>
      <c r="C14" s="103">
        <v>1562</v>
      </c>
      <c r="D14" s="103">
        <v>0.48114991000000001</v>
      </c>
      <c r="E14" s="103">
        <v>0.57343465000000005</v>
      </c>
      <c r="F14" s="103">
        <v>93.744629000000003</v>
      </c>
      <c r="G14" s="103">
        <v>0</v>
      </c>
      <c r="H14" s="103">
        <v>5.0513434000000004</v>
      </c>
      <c r="I14" s="103">
        <v>0.13393009</v>
      </c>
      <c r="J14" s="103">
        <v>7.2874365999999998E-3</v>
      </c>
      <c r="K14" s="103">
        <v>5.3618983E-3</v>
      </c>
      <c r="L14" s="103">
        <v>0</v>
      </c>
      <c r="M14" s="103">
        <v>1.3042621999999999E-3</v>
      </c>
      <c r="N14" s="103">
        <v>8.3307933999999997E-4</v>
      </c>
      <c r="O14" s="103">
        <v>7.2600360999999997E-4</v>
      </c>
      <c r="P14" s="103">
        <v>7.2600360999999997E-4</v>
      </c>
      <c r="Q14" s="103">
        <v>0</v>
      </c>
      <c r="R14" s="103">
        <v>0</v>
      </c>
      <c r="S14" s="103">
        <v>0</v>
      </c>
      <c r="T14" s="89">
        <v>0</v>
      </c>
      <c r="U14" s="89">
        <v>1040.1161999999999</v>
      </c>
      <c r="V14" s="103">
        <v>0.58851737000000004</v>
      </c>
      <c r="W14" s="89">
        <v>1026.6783</v>
      </c>
      <c r="X14" s="103">
        <v>0.9977935</v>
      </c>
      <c r="Y14" s="103">
        <v>1361.9609</v>
      </c>
      <c r="Z14" s="103">
        <v>4.5036438999999998E-2</v>
      </c>
      <c r="AA14" s="103">
        <v>1044.8269</v>
      </c>
      <c r="AB14" s="103">
        <v>17.470424999999999</v>
      </c>
      <c r="AC14" s="103">
        <v>99.642937000000003</v>
      </c>
    </row>
    <row r="15" spans="1:29" s="103" customFormat="1" x14ac:dyDescent="0.2">
      <c r="A15" s="103" t="s">
        <v>164</v>
      </c>
      <c r="B15" s="83">
        <v>44514</v>
      </c>
      <c r="C15" s="103">
        <v>1563</v>
      </c>
      <c r="D15" s="103">
        <v>0.48073666999999998</v>
      </c>
      <c r="E15" s="103">
        <v>0.60757965000000003</v>
      </c>
      <c r="F15" s="103">
        <v>93.877685999999997</v>
      </c>
      <c r="G15" s="103">
        <v>0</v>
      </c>
      <c r="H15" s="103">
        <v>4.9035343999999998</v>
      </c>
      <c r="I15" s="103">
        <v>0.11731575</v>
      </c>
      <c r="J15" s="103">
        <v>6.2885889999999998E-3</v>
      </c>
      <c r="K15" s="103">
        <v>4.3886956E-3</v>
      </c>
      <c r="L15" s="103">
        <v>0</v>
      </c>
      <c r="M15" s="103">
        <v>1.1417988999999999E-3</v>
      </c>
      <c r="N15" s="103">
        <v>7.5574544999999999E-4</v>
      </c>
      <c r="O15" s="103">
        <v>5.9625057999999995E-4</v>
      </c>
      <c r="P15" s="103">
        <v>5.9625057999999995E-4</v>
      </c>
      <c r="Q15" s="103">
        <v>0</v>
      </c>
      <c r="R15" s="103">
        <v>0</v>
      </c>
      <c r="S15" s="103">
        <v>0</v>
      </c>
      <c r="T15" s="89">
        <v>0</v>
      </c>
      <c r="U15" s="89">
        <v>1038.3462999999999</v>
      </c>
      <c r="V15" s="103">
        <v>0.58792675000000005</v>
      </c>
      <c r="W15" s="89">
        <v>1024.9229</v>
      </c>
      <c r="X15" s="103">
        <v>0.99780135999999997</v>
      </c>
      <c r="Y15" s="103">
        <v>1360.3154</v>
      </c>
      <c r="Z15" s="103">
        <v>4.4991246999999998E-2</v>
      </c>
      <c r="AA15" s="103">
        <v>1043.0404000000001</v>
      </c>
      <c r="AB15" s="103">
        <v>17.453709</v>
      </c>
      <c r="AC15" s="103">
        <v>99.703331000000006</v>
      </c>
    </row>
    <row r="16" spans="1:29" s="104" customFormat="1" x14ac:dyDescent="0.2">
      <c r="A16" s="104" t="s">
        <v>164</v>
      </c>
      <c r="B16" s="83">
        <v>44515</v>
      </c>
      <c r="C16" s="104">
        <v>1564</v>
      </c>
      <c r="D16" s="104">
        <v>0.44827264999999999</v>
      </c>
      <c r="E16" s="104">
        <v>0.49684295000000001</v>
      </c>
      <c r="F16" s="104">
        <v>94.242455000000007</v>
      </c>
      <c r="G16" s="104">
        <v>0</v>
      </c>
      <c r="H16" s="104">
        <v>4.6370114999999998</v>
      </c>
      <c r="I16" s="104">
        <v>0.15286314000000001</v>
      </c>
      <c r="J16" s="104">
        <v>9.9732857000000008E-3</v>
      </c>
      <c r="K16" s="104">
        <v>7.9998570000000008E-3</v>
      </c>
      <c r="L16" s="104">
        <v>0</v>
      </c>
      <c r="M16" s="104">
        <v>2.0402831E-3</v>
      </c>
      <c r="N16" s="104">
        <v>1.2121298E-3</v>
      </c>
      <c r="O16" s="104">
        <v>1.3117553000000001E-3</v>
      </c>
      <c r="P16" s="104">
        <v>1.3117553000000001E-3</v>
      </c>
      <c r="Q16" s="104">
        <v>0</v>
      </c>
      <c r="R16" s="104">
        <v>0</v>
      </c>
      <c r="S16" s="104">
        <v>0</v>
      </c>
      <c r="T16" s="89">
        <v>0</v>
      </c>
      <c r="U16" s="89">
        <v>1038.5341000000001</v>
      </c>
      <c r="V16" s="104">
        <v>0.58591729000000004</v>
      </c>
      <c r="W16" s="89">
        <v>1025.0990999999999</v>
      </c>
      <c r="X16" s="104">
        <v>0.99781233000000003</v>
      </c>
      <c r="Y16" s="104">
        <v>1362.8820000000001</v>
      </c>
      <c r="Z16" s="104">
        <v>4.4837455999999998E-2</v>
      </c>
      <c r="AA16" s="104">
        <v>1043.2197000000001</v>
      </c>
      <c r="AB16" s="104">
        <v>17.434521</v>
      </c>
      <c r="AC16" s="104">
        <v>99.720321999999996</v>
      </c>
    </row>
    <row r="17" spans="1:29" s="105" customFormat="1" x14ac:dyDescent="0.2">
      <c r="A17" s="105" t="s">
        <v>164</v>
      </c>
      <c r="B17" s="83">
        <v>44516</v>
      </c>
      <c r="C17" s="105">
        <v>1565</v>
      </c>
      <c r="D17" s="105">
        <v>0.40921190000000002</v>
      </c>
      <c r="E17" s="105">
        <v>0.41572820999999999</v>
      </c>
      <c r="F17" s="105">
        <v>94.082626000000005</v>
      </c>
      <c r="G17" s="105">
        <v>0</v>
      </c>
      <c r="H17" s="105">
        <v>4.8664731999999997</v>
      </c>
      <c r="I17" s="105">
        <v>0.19033012999999999</v>
      </c>
      <c r="J17" s="105">
        <v>1.4487062E-2</v>
      </c>
      <c r="K17" s="105">
        <v>1.3443195E-2</v>
      </c>
      <c r="L17" s="105">
        <v>0</v>
      </c>
      <c r="M17" s="105">
        <v>3.3952026000000001E-3</v>
      </c>
      <c r="N17" s="105">
        <v>1.9190801999999999E-3</v>
      </c>
      <c r="O17" s="105">
        <v>2.4114784E-3</v>
      </c>
      <c r="P17" s="105">
        <v>2.4114784E-3</v>
      </c>
      <c r="Q17" s="105">
        <v>0</v>
      </c>
      <c r="R17" s="105">
        <v>0</v>
      </c>
      <c r="S17" s="105">
        <v>0</v>
      </c>
      <c r="T17" s="89">
        <v>0</v>
      </c>
      <c r="U17" s="89">
        <v>1042.3827000000001</v>
      </c>
      <c r="V17" s="105">
        <v>0.58666759999999996</v>
      </c>
      <c r="W17" s="89">
        <v>1028.9126000000001</v>
      </c>
      <c r="X17" s="105">
        <v>0.99779779000000002</v>
      </c>
      <c r="Y17" s="105">
        <v>1367.0746999999999</v>
      </c>
      <c r="Z17" s="105">
        <v>4.4894892999999998E-2</v>
      </c>
      <c r="AA17" s="105">
        <v>1047.1002000000001</v>
      </c>
      <c r="AB17" s="105">
        <v>17.465679000000002</v>
      </c>
      <c r="AC17" s="105">
        <v>100.08768000000001</v>
      </c>
    </row>
    <row r="18" spans="1:29" s="106" customFormat="1" x14ac:dyDescent="0.2">
      <c r="A18" s="106" t="s">
        <v>164</v>
      </c>
      <c r="B18" s="83">
        <v>44517</v>
      </c>
      <c r="C18" s="106">
        <v>1566</v>
      </c>
      <c r="D18" s="106">
        <v>0.41943090999999999</v>
      </c>
      <c r="E18" s="106">
        <v>0.41573197000000001</v>
      </c>
      <c r="F18" s="106">
        <v>94.064041000000003</v>
      </c>
      <c r="G18" s="106">
        <v>0</v>
      </c>
      <c r="H18" s="106">
        <v>4.8659920999999997</v>
      </c>
      <c r="I18" s="106">
        <v>0.19561343</v>
      </c>
      <c r="J18" s="106">
        <v>1.5426572E-2</v>
      </c>
      <c r="K18" s="106">
        <v>1.5030111000000001E-2</v>
      </c>
      <c r="L18" s="106">
        <v>2.8196699999999999E-6</v>
      </c>
      <c r="M18" s="106">
        <v>3.7452373999999999E-3</v>
      </c>
      <c r="N18" s="106">
        <v>2.2676952999999998E-3</v>
      </c>
      <c r="O18" s="106">
        <v>2.7248442999999998E-3</v>
      </c>
      <c r="P18" s="106">
        <v>2.7248442999999998E-3</v>
      </c>
      <c r="Q18" s="106">
        <v>0</v>
      </c>
      <c r="R18" s="106">
        <v>0</v>
      </c>
      <c r="S18" s="106">
        <v>0</v>
      </c>
      <c r="T18" s="89">
        <v>0</v>
      </c>
      <c r="U18" s="89">
        <v>1042.4445000000001</v>
      </c>
      <c r="V18" s="106">
        <v>0.58681768000000001</v>
      </c>
      <c r="W18" s="89">
        <v>1028.9748999999999</v>
      </c>
      <c r="X18" s="106">
        <v>0.99779755000000003</v>
      </c>
      <c r="Y18" s="106">
        <v>1366.9819</v>
      </c>
      <c r="Z18" s="106">
        <v>4.4906351999999997E-2</v>
      </c>
      <c r="AA18" s="106">
        <v>1047.1636000000001</v>
      </c>
      <c r="AB18" s="106">
        <v>17.466187000000001</v>
      </c>
      <c r="AC18" s="106">
        <v>99.845344999999995</v>
      </c>
    </row>
    <row r="19" spans="1:29" s="107" customFormat="1" x14ac:dyDescent="0.2">
      <c r="A19" s="107" t="s">
        <v>164</v>
      </c>
      <c r="B19" s="83">
        <v>44518</v>
      </c>
      <c r="C19" s="107">
        <v>1567</v>
      </c>
      <c r="D19" s="107">
        <v>0.43175644000000002</v>
      </c>
      <c r="E19" s="107">
        <v>0.45266411000000001</v>
      </c>
      <c r="F19" s="107">
        <v>94.215873999999999</v>
      </c>
      <c r="G19" s="107">
        <v>0</v>
      </c>
      <c r="H19" s="107">
        <v>4.6859387999999997</v>
      </c>
      <c r="I19" s="107">
        <v>0.18029845999999999</v>
      </c>
      <c r="J19" s="107">
        <v>1.3286884000000001E-2</v>
      </c>
      <c r="K19" s="107">
        <v>1.2709233E-2</v>
      </c>
      <c r="L19" s="107">
        <v>0</v>
      </c>
      <c r="M19" s="107">
        <v>3.1645161000000001E-3</v>
      </c>
      <c r="N19" s="107">
        <v>1.9960401000000002E-3</v>
      </c>
      <c r="O19" s="107">
        <v>2.2847429000000001E-3</v>
      </c>
      <c r="P19" s="107">
        <v>2.2847429000000001E-3</v>
      </c>
      <c r="Q19" s="107">
        <v>0</v>
      </c>
      <c r="R19" s="107">
        <v>0</v>
      </c>
      <c r="S19" s="107">
        <v>0</v>
      </c>
      <c r="T19" s="89">
        <v>0</v>
      </c>
      <c r="U19" s="89">
        <v>1040.2064</v>
      </c>
      <c r="V19" s="107">
        <v>0.58610563999999998</v>
      </c>
      <c r="W19" s="89">
        <v>1026.7552000000001</v>
      </c>
      <c r="X19" s="107">
        <v>0.99780411000000002</v>
      </c>
      <c r="Y19" s="107">
        <v>1364.8622</v>
      </c>
      <c r="Z19" s="107">
        <v>4.4851881000000003E-2</v>
      </c>
      <c r="AA19" s="107">
        <v>1044.9049</v>
      </c>
      <c r="AB19" s="107">
        <v>17.445091000000001</v>
      </c>
      <c r="AC19" s="107">
        <v>99.400420999999994</v>
      </c>
    </row>
    <row r="20" spans="1:29" s="108" customFormat="1" x14ac:dyDescent="0.2">
      <c r="A20" s="108" t="s">
        <v>164</v>
      </c>
      <c r="B20" s="83">
        <v>44519</v>
      </c>
      <c r="C20" s="108">
        <v>1568</v>
      </c>
      <c r="D20" s="108">
        <v>0.42365776999999999</v>
      </c>
      <c r="E20" s="108">
        <v>0.46403337</v>
      </c>
      <c r="F20" s="108">
        <v>94.257964999999999</v>
      </c>
      <c r="G20" s="108">
        <v>0</v>
      </c>
      <c r="H20" s="108">
        <v>4.6370443999999997</v>
      </c>
      <c r="I20" s="108">
        <v>0.18463126999999999</v>
      </c>
      <c r="J20" s="108">
        <v>1.3052553999999999E-2</v>
      </c>
      <c r="K20" s="108">
        <v>1.2375183999999999E-2</v>
      </c>
      <c r="L20" s="108">
        <v>0</v>
      </c>
      <c r="M20" s="108">
        <v>3.0980983000000002E-3</v>
      </c>
      <c r="N20" s="108">
        <v>1.9802181000000002E-3</v>
      </c>
      <c r="O20" s="108">
        <v>2.1874476000000001E-3</v>
      </c>
      <c r="P20" s="108">
        <v>2.1874476000000001E-3</v>
      </c>
      <c r="Q20" s="108">
        <v>0</v>
      </c>
      <c r="R20" s="108">
        <v>0</v>
      </c>
      <c r="S20" s="108">
        <v>0</v>
      </c>
      <c r="T20" s="89">
        <v>0</v>
      </c>
      <c r="U20" s="89">
        <v>1039.848</v>
      </c>
      <c r="V20" s="108">
        <v>0.58597385999999996</v>
      </c>
      <c r="W20" s="89">
        <v>1026.3998999999999</v>
      </c>
      <c r="X20" s="108">
        <v>0.99780588999999997</v>
      </c>
      <c r="Y20" s="108">
        <v>1364.5435</v>
      </c>
      <c r="Z20" s="108">
        <v>4.4841780999999997E-2</v>
      </c>
      <c r="AA20" s="108">
        <v>1044.5427999999999</v>
      </c>
      <c r="AB20" s="108">
        <v>17.441095000000001</v>
      </c>
      <c r="AC20" s="108">
        <v>99.881836000000007</v>
      </c>
    </row>
    <row r="21" spans="1:29" s="108" customFormat="1" x14ac:dyDescent="0.2">
      <c r="A21" s="108" t="s">
        <v>164</v>
      </c>
      <c r="B21" s="83">
        <v>44520</v>
      </c>
      <c r="C21" s="108">
        <v>1569</v>
      </c>
      <c r="D21" s="108">
        <v>0.41201511000000002</v>
      </c>
      <c r="E21" s="108">
        <v>0.44147765999999999</v>
      </c>
      <c r="F21" s="108">
        <v>94.412993999999998</v>
      </c>
      <c r="G21" s="108">
        <v>0</v>
      </c>
      <c r="H21" s="108">
        <v>4.5168537999999998</v>
      </c>
      <c r="I21" s="108">
        <v>0.18412943000000001</v>
      </c>
      <c r="J21" s="108">
        <v>1.3049498E-2</v>
      </c>
      <c r="K21" s="108">
        <v>1.2289543999999999E-2</v>
      </c>
      <c r="L21" s="108">
        <v>0</v>
      </c>
      <c r="M21" s="108">
        <v>3.0683628000000001E-3</v>
      </c>
      <c r="N21" s="108">
        <v>2.0072863000000002E-3</v>
      </c>
      <c r="O21" s="108">
        <v>2.1605514999999999E-3</v>
      </c>
      <c r="P21" s="108">
        <v>2.1605514999999999E-3</v>
      </c>
      <c r="Q21" s="108">
        <v>0</v>
      </c>
      <c r="R21" s="108">
        <v>0</v>
      </c>
      <c r="S21" s="108">
        <v>0</v>
      </c>
      <c r="T21" s="89">
        <v>0</v>
      </c>
      <c r="U21" s="89">
        <v>1039.2697000000001</v>
      </c>
      <c r="V21" s="108">
        <v>0.58511405999999999</v>
      </c>
      <c r="W21" s="89">
        <v>1025.8235</v>
      </c>
      <c r="X21" s="108">
        <v>0.99781321999999995</v>
      </c>
      <c r="Y21" s="108">
        <v>1364.7789</v>
      </c>
      <c r="Z21" s="108">
        <v>4.4775995999999998E-2</v>
      </c>
      <c r="AA21" s="108">
        <v>1043.9564</v>
      </c>
      <c r="AB21" s="108">
        <v>17.429801999999999</v>
      </c>
      <c r="AC21" s="108">
        <v>100.10814999999999</v>
      </c>
    </row>
    <row r="22" spans="1:29" s="108" customFormat="1" x14ac:dyDescent="0.2">
      <c r="A22" s="108" t="s">
        <v>164</v>
      </c>
      <c r="B22" s="83">
        <v>44521</v>
      </c>
      <c r="C22" s="108">
        <v>1570</v>
      </c>
      <c r="D22" s="108">
        <v>0.41412851000000001</v>
      </c>
      <c r="E22" s="108">
        <v>0.43852329000000001</v>
      </c>
      <c r="F22" s="108">
        <v>94.354622000000006</v>
      </c>
      <c r="G22" s="108">
        <v>0</v>
      </c>
      <c r="H22" s="108">
        <v>4.5696801999999996</v>
      </c>
      <c r="I22" s="108">
        <v>0.18812275000000001</v>
      </c>
      <c r="J22" s="108">
        <v>1.3818736999999999E-2</v>
      </c>
      <c r="K22" s="108">
        <v>1.3355672000000001E-2</v>
      </c>
      <c r="L22" s="108">
        <v>0</v>
      </c>
      <c r="M22" s="108">
        <v>3.2577679999999999E-3</v>
      </c>
      <c r="N22" s="108">
        <v>2.1689003000000002E-3</v>
      </c>
      <c r="O22" s="108">
        <v>2.3204428000000001E-3</v>
      </c>
      <c r="P22" s="108">
        <v>2.3204428000000001E-3</v>
      </c>
      <c r="Q22" s="108">
        <v>0</v>
      </c>
      <c r="R22" s="108">
        <v>0</v>
      </c>
      <c r="S22" s="108">
        <v>0</v>
      </c>
      <c r="T22" s="89">
        <v>0</v>
      </c>
      <c r="U22" s="89">
        <v>1039.7972</v>
      </c>
      <c r="V22" s="108">
        <v>0.58542854</v>
      </c>
      <c r="W22" s="89">
        <v>1026.3472999999999</v>
      </c>
      <c r="X22" s="108">
        <v>0.99781065999999996</v>
      </c>
      <c r="Y22" s="108">
        <v>1365.1089999999999</v>
      </c>
      <c r="Z22" s="108">
        <v>4.4800042999999998E-2</v>
      </c>
      <c r="AA22" s="108">
        <v>1044.4897000000001</v>
      </c>
      <c r="AB22" s="108">
        <v>17.435711000000001</v>
      </c>
      <c r="AC22" s="108">
        <v>99.733986000000002</v>
      </c>
    </row>
    <row r="23" spans="1:29" s="109" customFormat="1" x14ac:dyDescent="0.2">
      <c r="A23" s="109" t="s">
        <v>164</v>
      </c>
      <c r="B23" s="83">
        <v>44522</v>
      </c>
      <c r="C23" s="109">
        <v>1571</v>
      </c>
      <c r="D23" s="109">
        <v>0.43204871</v>
      </c>
      <c r="E23" s="109">
        <v>0.49958637</v>
      </c>
      <c r="F23" s="109">
        <v>94.335030000000003</v>
      </c>
      <c r="G23" s="109">
        <v>0</v>
      </c>
      <c r="H23" s="109">
        <v>4.5400796000000003</v>
      </c>
      <c r="I23" s="109">
        <v>0.16598389999999999</v>
      </c>
      <c r="J23" s="109">
        <v>1.1043147E-2</v>
      </c>
      <c r="K23" s="109">
        <v>1.0166296999999999E-2</v>
      </c>
      <c r="L23" s="109">
        <v>0</v>
      </c>
      <c r="M23" s="109">
        <v>2.5291417000000002E-3</v>
      </c>
      <c r="N23" s="109">
        <v>1.7119602000000001E-3</v>
      </c>
      <c r="O23" s="109">
        <v>1.8087532E-3</v>
      </c>
      <c r="P23" s="109">
        <v>1.8087532E-3</v>
      </c>
      <c r="Q23" s="109">
        <v>0</v>
      </c>
      <c r="R23" s="109">
        <v>0</v>
      </c>
      <c r="S23" s="109">
        <v>0</v>
      </c>
      <c r="T23" s="89">
        <v>0</v>
      </c>
      <c r="U23" s="89">
        <v>1038.2527</v>
      </c>
      <c r="V23" s="109">
        <v>0.58561039000000004</v>
      </c>
      <c r="W23" s="89">
        <v>1024.8197</v>
      </c>
      <c r="X23" s="109">
        <v>0.99781436000000001</v>
      </c>
      <c r="Y23" s="109">
        <v>1362.8644999999999</v>
      </c>
      <c r="Z23" s="109">
        <v>4.4814009000000002E-2</v>
      </c>
      <c r="AA23" s="109">
        <v>1042.9346</v>
      </c>
      <c r="AB23" s="109">
        <v>17.428135000000001</v>
      </c>
      <c r="AC23" s="109">
        <v>99.354979999999998</v>
      </c>
    </row>
    <row r="24" spans="1:29" s="110" customFormat="1" x14ac:dyDescent="0.2">
      <c r="A24" s="110" t="s">
        <v>164</v>
      </c>
      <c r="B24" s="83">
        <v>44523</v>
      </c>
      <c r="C24" s="110">
        <v>1572</v>
      </c>
      <c r="D24" s="110">
        <v>0.40690944000000001</v>
      </c>
      <c r="E24" s="110">
        <v>0.42543581000000003</v>
      </c>
      <c r="F24" s="110">
        <v>94.357726999999997</v>
      </c>
      <c r="G24" s="110">
        <v>0</v>
      </c>
      <c r="H24" s="110">
        <v>4.5990067000000003</v>
      </c>
      <c r="I24" s="110">
        <v>0.17605293999999999</v>
      </c>
      <c r="J24" s="110">
        <v>1.3385085999999999E-2</v>
      </c>
      <c r="K24" s="110">
        <v>1.3304083E-2</v>
      </c>
      <c r="L24" s="110">
        <v>0</v>
      </c>
      <c r="M24" s="110">
        <v>3.3564616E-3</v>
      </c>
      <c r="N24" s="110">
        <v>2.2013946E-3</v>
      </c>
      <c r="O24" s="110">
        <v>2.6007537000000002E-3</v>
      </c>
      <c r="P24" s="110">
        <v>2.6007537000000002E-3</v>
      </c>
      <c r="Q24" s="110">
        <v>0</v>
      </c>
      <c r="R24" s="110">
        <v>0</v>
      </c>
      <c r="S24" s="110">
        <v>0</v>
      </c>
      <c r="T24" s="89">
        <v>0</v>
      </c>
      <c r="U24" s="89">
        <v>1040.047</v>
      </c>
      <c r="V24" s="110">
        <v>0.58529955</v>
      </c>
      <c r="W24" s="89">
        <v>1026.5942</v>
      </c>
      <c r="X24" s="110">
        <v>0.99780880999999999</v>
      </c>
      <c r="Y24" s="110">
        <v>1365.5869</v>
      </c>
      <c r="Z24" s="110">
        <v>4.4790186000000003E-2</v>
      </c>
      <c r="AA24" s="110">
        <v>1044.7408</v>
      </c>
      <c r="AB24" s="110">
        <v>17.437747999999999</v>
      </c>
      <c r="AC24" s="110">
        <v>99.664017000000001</v>
      </c>
    </row>
    <row r="25" spans="1:29" s="111" customFormat="1" x14ac:dyDescent="0.2">
      <c r="A25" s="111" t="s">
        <v>164</v>
      </c>
      <c r="B25" s="83">
        <v>44524</v>
      </c>
      <c r="C25" s="111">
        <v>1573</v>
      </c>
      <c r="D25" s="111">
        <v>0.40174674999999999</v>
      </c>
      <c r="E25" s="111">
        <v>0.37915725</v>
      </c>
      <c r="F25" s="111">
        <v>93.991439999999997</v>
      </c>
      <c r="G25" s="111">
        <v>0</v>
      </c>
      <c r="H25" s="111">
        <v>4.9773750000000003</v>
      </c>
      <c r="I25" s="111">
        <v>0.20534380999999999</v>
      </c>
      <c r="J25" s="111">
        <v>1.6718235000000001E-2</v>
      </c>
      <c r="K25" s="111">
        <v>1.7218193E-2</v>
      </c>
      <c r="L25" s="111">
        <v>3.2047326000000001E-6</v>
      </c>
      <c r="M25" s="111">
        <v>4.3177735000000002E-3</v>
      </c>
      <c r="N25" s="111">
        <v>2.7961002000000002E-3</v>
      </c>
      <c r="O25" s="111">
        <v>3.8650248000000002E-3</v>
      </c>
      <c r="P25" s="111">
        <v>3.8650248000000002E-3</v>
      </c>
      <c r="Q25" s="111">
        <v>0</v>
      </c>
      <c r="R25" s="111">
        <v>0</v>
      </c>
      <c r="S25" s="111">
        <v>0</v>
      </c>
      <c r="T25" s="89">
        <v>0</v>
      </c>
      <c r="U25" s="89">
        <v>1044.1395</v>
      </c>
      <c r="V25" s="111">
        <v>0.58712887999999996</v>
      </c>
      <c r="W25" s="89">
        <v>1030.6538</v>
      </c>
      <c r="X25" s="111">
        <v>0.99778973999999998</v>
      </c>
      <c r="Y25" s="111">
        <v>1368.8511000000001</v>
      </c>
      <c r="Z25" s="111">
        <v>4.4930205000000001E-2</v>
      </c>
      <c r="AA25" s="111">
        <v>1048.8722</v>
      </c>
      <c r="AB25" s="111">
        <v>17.480288000000002</v>
      </c>
      <c r="AC25" s="111">
        <v>99.894431999999995</v>
      </c>
    </row>
    <row r="26" spans="1:29" s="111" customFormat="1" x14ac:dyDescent="0.2">
      <c r="A26" s="111" t="s">
        <v>164</v>
      </c>
      <c r="B26" s="83">
        <v>44525</v>
      </c>
      <c r="C26" s="111">
        <v>1574</v>
      </c>
      <c r="D26" s="111">
        <v>0.40451112</v>
      </c>
      <c r="E26" s="111">
        <v>0.37350440000000001</v>
      </c>
      <c r="F26" s="111">
        <v>93.914512999999999</v>
      </c>
      <c r="G26" s="111">
        <v>0</v>
      </c>
      <c r="H26" s="111">
        <v>5.0578151</v>
      </c>
      <c r="I26" s="111">
        <v>0.20495885999999999</v>
      </c>
      <c r="J26" s="111">
        <v>1.6744234E-2</v>
      </c>
      <c r="K26" s="111">
        <v>1.6947882000000001E-2</v>
      </c>
      <c r="L26" s="111">
        <v>0</v>
      </c>
      <c r="M26" s="111">
        <v>4.2959722000000004E-3</v>
      </c>
      <c r="N26" s="111">
        <v>2.7203133999999999E-3</v>
      </c>
      <c r="O26" s="111">
        <v>4.0143946999999999E-3</v>
      </c>
      <c r="P26" s="111">
        <v>4.0143946999999999E-3</v>
      </c>
      <c r="Q26" s="111">
        <v>0</v>
      </c>
      <c r="R26" s="111">
        <v>0</v>
      </c>
      <c r="S26" s="111">
        <v>0</v>
      </c>
      <c r="T26" s="89">
        <v>0</v>
      </c>
      <c r="U26" s="89">
        <v>1044.7706000000001</v>
      </c>
      <c r="V26" s="111">
        <v>0.5874722</v>
      </c>
      <c r="W26" s="89">
        <v>1031.2809</v>
      </c>
      <c r="X26" s="111">
        <v>0.99778758999999995</v>
      </c>
      <c r="Y26" s="111">
        <v>1369.2836</v>
      </c>
      <c r="Z26" s="111">
        <v>4.4956445999999997E-2</v>
      </c>
      <c r="AA26" s="111">
        <v>1049.511</v>
      </c>
      <c r="AB26" s="111">
        <v>17.488007</v>
      </c>
      <c r="AC26" s="111">
        <v>99.502632000000006</v>
      </c>
    </row>
    <row r="27" spans="1:29" s="111" customFormat="1" x14ac:dyDescent="0.2">
      <c r="A27" s="111" t="s">
        <v>164</v>
      </c>
      <c r="B27" s="83">
        <v>44526.000011574077</v>
      </c>
      <c r="C27" s="111">
        <v>1575</v>
      </c>
      <c r="D27" s="111">
        <v>0.40024978</v>
      </c>
      <c r="E27" s="111">
        <v>0.38669446000000002</v>
      </c>
      <c r="F27" s="111">
        <v>94.007194999999996</v>
      </c>
      <c r="G27" s="111">
        <v>0</v>
      </c>
      <c r="H27" s="111">
        <v>4.9597429999999996</v>
      </c>
      <c r="I27" s="111">
        <v>0.20187622</v>
      </c>
      <c r="J27" s="111">
        <v>1.6766591000000001E-2</v>
      </c>
      <c r="K27" s="111">
        <v>1.6821226000000002E-2</v>
      </c>
      <c r="L27" s="111">
        <v>0</v>
      </c>
      <c r="M27" s="111">
        <v>4.3097376000000003E-3</v>
      </c>
      <c r="N27" s="111">
        <v>2.6124112999999999E-3</v>
      </c>
      <c r="O27" s="111">
        <v>3.7500351000000001E-3</v>
      </c>
      <c r="P27" s="111">
        <v>3.7500351000000001E-3</v>
      </c>
      <c r="Q27" s="111">
        <v>0</v>
      </c>
      <c r="R27" s="111">
        <v>0</v>
      </c>
      <c r="S27" s="111">
        <v>0</v>
      </c>
      <c r="T27" s="89">
        <v>0</v>
      </c>
      <c r="U27" s="89">
        <v>1043.8737000000001</v>
      </c>
      <c r="V27" s="111">
        <v>0.58706396999999999</v>
      </c>
      <c r="W27" s="89">
        <v>1030.3912</v>
      </c>
      <c r="X27" s="111">
        <v>0.99779152999999998</v>
      </c>
      <c r="Y27" s="111">
        <v>1368.5771</v>
      </c>
      <c r="Z27" s="111">
        <v>4.4925217000000003E-2</v>
      </c>
      <c r="AA27" s="111">
        <v>1048.6051</v>
      </c>
      <c r="AB27" s="111">
        <v>17.478159000000002</v>
      </c>
      <c r="AC27" s="111">
        <v>99.022735999999995</v>
      </c>
    </row>
    <row r="28" spans="1:29" s="111" customFormat="1" x14ac:dyDescent="0.2">
      <c r="A28" s="111" t="s">
        <v>164</v>
      </c>
      <c r="B28" s="83">
        <v>44527</v>
      </c>
      <c r="C28" s="111">
        <v>1576</v>
      </c>
      <c r="D28" s="111">
        <v>0.38881958</v>
      </c>
      <c r="E28" s="111">
        <v>0.35207322000000002</v>
      </c>
      <c r="F28" s="111">
        <v>94.044478999999995</v>
      </c>
      <c r="G28" s="111">
        <v>0</v>
      </c>
      <c r="H28" s="111">
        <v>4.9660067999999997</v>
      </c>
      <c r="I28" s="111">
        <v>0.20394999999999999</v>
      </c>
      <c r="J28" s="111">
        <v>1.7164510000000001E-2</v>
      </c>
      <c r="K28" s="111">
        <v>1.7004985E-2</v>
      </c>
      <c r="L28" s="111">
        <v>0</v>
      </c>
      <c r="M28" s="111">
        <v>4.3260516000000002E-3</v>
      </c>
      <c r="N28" s="111">
        <v>2.6309895E-3</v>
      </c>
      <c r="O28" s="111">
        <v>3.5439283000000001E-3</v>
      </c>
      <c r="P28" s="111">
        <v>3.5439283000000001E-3</v>
      </c>
      <c r="Q28" s="111">
        <v>0</v>
      </c>
      <c r="R28" s="111">
        <v>0</v>
      </c>
      <c r="S28" s="111">
        <v>0</v>
      </c>
      <c r="T28" s="89">
        <v>0</v>
      </c>
      <c r="U28" s="89">
        <v>1044.4241999999999</v>
      </c>
      <c r="V28" s="111">
        <v>0.58673655999999996</v>
      </c>
      <c r="W28" s="89">
        <v>1030.9344000000001</v>
      </c>
      <c r="X28" s="111">
        <v>0.99779176999999997</v>
      </c>
      <c r="Y28" s="111">
        <v>1369.6813999999999</v>
      </c>
      <c r="Z28" s="111">
        <v>4.4900163999999999E-2</v>
      </c>
      <c r="AA28" s="111">
        <v>1049.1581000000001</v>
      </c>
      <c r="AB28" s="111">
        <v>17.479685</v>
      </c>
      <c r="AC28" s="111">
        <v>99.458145000000002</v>
      </c>
    </row>
    <row r="29" spans="1:29" s="112" customFormat="1" x14ac:dyDescent="0.2">
      <c r="A29" s="112" t="s">
        <v>164</v>
      </c>
      <c r="B29" s="83">
        <v>44528</v>
      </c>
      <c r="C29" s="112">
        <v>1577</v>
      </c>
      <c r="D29" s="112">
        <v>0.39026042999999999</v>
      </c>
      <c r="E29" s="112">
        <v>0.34462300000000001</v>
      </c>
      <c r="F29" s="112">
        <v>93.900017000000005</v>
      </c>
      <c r="G29" s="112">
        <v>0</v>
      </c>
      <c r="H29" s="112">
        <v>5.1080731999999998</v>
      </c>
      <c r="I29" s="112">
        <v>0.21108701999999999</v>
      </c>
      <c r="J29" s="112">
        <v>1.7682794000000002E-2</v>
      </c>
      <c r="K29" s="112">
        <v>1.7311366000000002E-2</v>
      </c>
      <c r="L29" s="112">
        <v>0</v>
      </c>
      <c r="M29" s="112">
        <v>4.4314410000000004E-3</v>
      </c>
      <c r="N29" s="112">
        <v>2.7118736999999999E-3</v>
      </c>
      <c r="O29" s="112">
        <v>3.8126265000000001E-3</v>
      </c>
      <c r="P29" s="112">
        <v>3.8126265000000001E-3</v>
      </c>
      <c r="Q29" s="112">
        <v>0</v>
      </c>
      <c r="R29" s="112">
        <v>0</v>
      </c>
      <c r="S29" s="112">
        <v>0</v>
      </c>
      <c r="T29" s="89">
        <v>0</v>
      </c>
      <c r="U29" s="89">
        <v>1045.7058999999999</v>
      </c>
      <c r="V29" s="112">
        <v>0.58745497000000002</v>
      </c>
      <c r="W29" s="89">
        <v>1032.2064</v>
      </c>
      <c r="X29" s="112">
        <v>0.99778586999999996</v>
      </c>
      <c r="Y29" s="112">
        <v>1370.5320999999999</v>
      </c>
      <c r="Z29" s="112">
        <v>4.4955149E-2</v>
      </c>
      <c r="AA29" s="112">
        <v>1050.4528</v>
      </c>
      <c r="AB29" s="112">
        <v>17.494637000000001</v>
      </c>
      <c r="AC29" s="112">
        <v>99.703308000000007</v>
      </c>
    </row>
    <row r="30" spans="1:29" s="113" customFormat="1" x14ac:dyDescent="0.2">
      <c r="A30" s="113" t="s">
        <v>164</v>
      </c>
      <c r="B30" s="83">
        <v>44529</v>
      </c>
      <c r="C30" s="113">
        <v>1578</v>
      </c>
      <c r="D30" s="113">
        <v>0.39817597999999998</v>
      </c>
      <c r="E30" s="113">
        <v>0.35845101000000001</v>
      </c>
      <c r="F30" s="113">
        <v>93.836899000000003</v>
      </c>
      <c r="G30" s="113">
        <v>0</v>
      </c>
      <c r="H30" s="113">
        <v>5.1469411999999997</v>
      </c>
      <c r="I30" s="113">
        <v>0.21246928000000001</v>
      </c>
      <c r="J30" s="113">
        <v>1.7834827000000001E-2</v>
      </c>
      <c r="K30" s="113">
        <v>1.7603629999999999E-2</v>
      </c>
      <c r="L30" s="113">
        <v>0</v>
      </c>
      <c r="M30" s="113">
        <v>4.5938617999999997E-3</v>
      </c>
      <c r="N30" s="113">
        <v>2.8249298000000002E-3</v>
      </c>
      <c r="O30" s="113">
        <v>4.2199328999999999E-3</v>
      </c>
      <c r="P30" s="113">
        <v>4.2199328999999999E-3</v>
      </c>
      <c r="Q30" s="113">
        <v>0</v>
      </c>
      <c r="R30" s="113">
        <v>0</v>
      </c>
      <c r="S30" s="113">
        <v>0</v>
      </c>
      <c r="T30" s="89">
        <v>0</v>
      </c>
      <c r="U30" s="89">
        <v>1045.8359</v>
      </c>
      <c r="V30" s="113">
        <v>0.58784663999999998</v>
      </c>
      <c r="W30" s="89">
        <v>1032.337</v>
      </c>
      <c r="X30" s="113">
        <v>0.99778217000000002</v>
      </c>
      <c r="Y30" s="113">
        <v>1370.2489</v>
      </c>
      <c r="Z30" s="113">
        <v>4.4985118999999997E-2</v>
      </c>
      <c r="AA30" s="113">
        <v>1050.5861</v>
      </c>
      <c r="AB30" s="113">
        <v>17.498391999999999</v>
      </c>
      <c r="AC30" s="113">
        <v>99.779076000000003</v>
      </c>
    </row>
    <row r="31" spans="1:29" s="114" customFormat="1" x14ac:dyDescent="0.2">
      <c r="A31" s="114" t="s">
        <v>164</v>
      </c>
      <c r="B31" s="83">
        <v>44530</v>
      </c>
      <c r="C31" s="114">
        <v>1579</v>
      </c>
      <c r="D31" s="114">
        <v>0.40412849000000001</v>
      </c>
      <c r="E31" s="114">
        <v>0.36062369</v>
      </c>
      <c r="F31" s="114">
        <v>93.699721999999994</v>
      </c>
      <c r="G31" s="114">
        <v>0</v>
      </c>
      <c r="H31" s="114">
        <v>5.2753439000000002</v>
      </c>
      <c r="I31" s="114">
        <v>0.21229079000000001</v>
      </c>
      <c r="J31" s="114">
        <v>1.8113064000000002E-2</v>
      </c>
      <c r="K31" s="114">
        <v>1.7891521000000001E-2</v>
      </c>
      <c r="L31" s="114">
        <v>0</v>
      </c>
      <c r="M31" s="114">
        <v>4.6969778E-3</v>
      </c>
      <c r="N31" s="114">
        <v>2.8855219000000001E-3</v>
      </c>
      <c r="O31" s="114">
        <v>4.3122880000000001E-3</v>
      </c>
      <c r="P31" s="114">
        <v>4.3122880000000001E-3</v>
      </c>
      <c r="Q31" s="114">
        <v>0</v>
      </c>
      <c r="R31" s="114">
        <v>0</v>
      </c>
      <c r="S31" s="114">
        <v>0</v>
      </c>
      <c r="T31" s="89">
        <v>0</v>
      </c>
      <c r="U31" s="89">
        <v>1046.7478000000001</v>
      </c>
      <c r="V31" s="114">
        <v>0.58853089999999997</v>
      </c>
      <c r="W31" s="89">
        <v>1033.2435</v>
      </c>
      <c r="X31" s="114">
        <v>0.99777550000000004</v>
      </c>
      <c r="Y31" s="114">
        <v>1370.6543999999999</v>
      </c>
      <c r="Z31" s="114">
        <v>4.5037477999999999E-2</v>
      </c>
      <c r="AA31" s="114">
        <v>1051.5078000000001</v>
      </c>
      <c r="AB31" s="114">
        <v>17.510861999999999</v>
      </c>
      <c r="AC31" s="114">
        <v>99.599509999999995</v>
      </c>
    </row>
    <row r="32" spans="1:29" s="94" customFormat="1" x14ac:dyDescent="0.2">
      <c r="B32" s="83"/>
      <c r="S32" s="91"/>
      <c r="T32" s="91"/>
      <c r="U32" s="91"/>
      <c r="V32" s="91"/>
      <c r="W32" s="91"/>
    </row>
    <row r="33" spans="1:29" s="93" customFormat="1" x14ac:dyDescent="0.2">
      <c r="B33" s="83"/>
      <c r="S33" s="91"/>
      <c r="T33" s="91"/>
      <c r="U33" s="91"/>
      <c r="V33" s="91"/>
      <c r="W33" s="91"/>
    </row>
    <row r="34" spans="1:29" s="92" customFormat="1" x14ac:dyDescent="0.2">
      <c r="B34" s="83"/>
      <c r="T34" s="91"/>
      <c r="U34" s="91"/>
      <c r="V34" s="91"/>
      <c r="W34" s="91"/>
    </row>
    <row r="35" spans="1:29" s="90" customFormat="1" x14ac:dyDescent="0.2">
      <c r="B35" s="83"/>
      <c r="T35" s="91"/>
      <c r="U35" s="91"/>
      <c r="V35" s="91"/>
      <c r="W35" s="91"/>
    </row>
    <row r="36" spans="1:29" customFormat="1" x14ac:dyDescent="0.2">
      <c r="B36" s="83"/>
      <c r="W36" s="91"/>
    </row>
    <row r="37" spans="1:29" x14ac:dyDescent="0.2">
      <c r="A37" s="2" t="s">
        <v>12</v>
      </c>
      <c r="D37" s="2">
        <f>AVERAGE(D2:D35)</f>
        <v>0.44587215433333316</v>
      </c>
      <c r="E37" s="2">
        <f>AVERAGE(E2:E35)</f>
        <v>0.46675317733333332</v>
      </c>
      <c r="T37" s="88"/>
      <c r="U37" s="3">
        <f>AVERAGE(U2:U36)</f>
        <v>1040.7297333333338</v>
      </c>
      <c r="V37" s="2">
        <f t="shared" ref="V37:AC37" si="0">AVERAGE(V2:V35)</f>
        <v>0.58681756666666662</v>
      </c>
      <c r="W37" s="89">
        <f t="shared" si="0"/>
        <v>1027.2770766666665</v>
      </c>
      <c r="X37" s="2">
        <f t="shared" si="0"/>
        <v>0.99780118466666667</v>
      </c>
      <c r="Y37" s="2">
        <f t="shared" si="0"/>
        <v>1364.7281266666664</v>
      </c>
      <c r="Z37" s="2">
        <f t="shared" si="0"/>
        <v>4.4906360866666668E-2</v>
      </c>
      <c r="AA37" s="2">
        <f t="shared" si="0"/>
        <v>1045.4359533333331</v>
      </c>
      <c r="AB37" s="2">
        <f t="shared" si="0"/>
        <v>17.456589133333335</v>
      </c>
      <c r="AC37" s="2">
        <f t="shared" si="0"/>
        <v>99.817816000000008</v>
      </c>
    </row>
    <row r="38" spans="1:29" x14ac:dyDescent="0.2">
      <c r="W38" s="89"/>
    </row>
  </sheetData>
  <phoneticPr fontId="33" type="noConversion"/>
  <pageMargins left="0.75" right="0.75" top="1" bottom="1" header="0.5" footer="0.5"/>
  <pageSetup scale="4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App7-B - Form B</vt:lpstr>
      <vt:lpstr>App7-B - Form C</vt:lpstr>
      <vt:lpstr>StLawGate-TCPL</vt:lpstr>
      <vt:lpstr>SLG Report </vt:lpstr>
      <vt:lpstr>'SLG Report '!Print_Area</vt:lpstr>
    </vt:vector>
  </TitlesOfParts>
  <Company>TransCanada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Jessica Benware</cp:lastModifiedBy>
  <cp:lastPrinted>2021-10-29T13:05:51Z</cp:lastPrinted>
  <dcterms:created xsi:type="dcterms:W3CDTF">2002-05-02T18:01:52Z</dcterms:created>
  <dcterms:modified xsi:type="dcterms:W3CDTF">2021-12-13T14:27:09Z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1949545072</vt:i4>
  </property>
  <property fmtid="{D5CDD505-2E9C-101B-9397-08002B2CF9AE}" pid="3" name="_EmailSubject">
    <vt:lpwstr>BTU reports</vt:lpwstr>
  </property>
  <property fmtid="{D5CDD505-2E9C-101B-9397-08002B2CF9AE}" pid="4" name="_AuthorEmail">
    <vt:lpwstr>djwilson@stlawrencegas.com</vt:lpwstr>
  </property>
  <property fmtid="{D5CDD505-2E9C-101B-9397-08002B2CF9AE}" pid="5" name="_AuthorEmailDisplayName">
    <vt:lpwstr>Darren Wilson</vt:lpwstr>
  </property>
  <property fmtid="{D5CDD505-2E9C-101B-9397-08002B2CF9AE}" pid="6" name="_ReviewingToolsShownOnce">
    <vt:lpwstr/>
  </property>
</Properties>
</file>